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e\Downloads\"/>
    </mc:Choice>
  </mc:AlternateContent>
  <xr:revisionPtr revIDLastSave="0" documentId="13_ncr:1_{EA7A92FA-008F-4951-809B-1EBFA0446733}" xr6:coauthVersionLast="47" xr6:coauthVersionMax="47" xr10:uidLastSave="{00000000-0000-0000-0000-000000000000}"/>
  <bookViews>
    <workbookView xWindow="-108" yWindow="-108" windowWidth="23256" windowHeight="13896" tabRatio="748" firstSheet="1" activeTab="5" xr2:uid="{AE74589D-DB96-4C2E-B557-8646D685062D}"/>
  </bookViews>
  <sheets>
    <sheet name="cihr budget evolution" sheetId="1" r:id="rId1"/>
    <sheet name="Project grant budget evolution" sheetId="7" r:id="rId2"/>
    <sheet name="success rates" sheetId="4" r:id="rId3"/>
    <sheet name="nserc budget evolution" sheetId="5" r:id="rId4"/>
    <sheet name="FSR implementation" sheetId="3" r:id="rId5"/>
    <sheet name="SSHRC budget evolution" sheetId="8" r:id="rId6"/>
  </sheets>
  <definedNames>
    <definedName name="DonnéesExternes_1" localSheetId="2" hidden="1">'success rates'!#REF!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3" i="7" l="1"/>
  <c r="M42" i="7"/>
  <c r="M41" i="7"/>
  <c r="M40" i="7"/>
  <c r="X26" i="4"/>
  <c r="X27" i="4"/>
  <c r="X28" i="4"/>
  <c r="X29" i="4"/>
  <c r="W26" i="4"/>
  <c r="W27" i="4"/>
  <c r="W28" i="4"/>
  <c r="W29" i="4"/>
  <c r="V29" i="4"/>
  <c r="V28" i="4"/>
  <c r="V27" i="4"/>
  <c r="V26" i="4"/>
  <c r="M56" i="4"/>
  <c r="M53" i="4"/>
  <c r="M54" i="4"/>
  <c r="M55" i="4"/>
  <c r="M52" i="4"/>
  <c r="M50" i="4"/>
  <c r="M51" i="4"/>
  <c r="W7" i="1"/>
  <c r="V7" i="1"/>
  <c r="X7" i="1"/>
  <c r="Y7" i="1"/>
  <c r="Z7" i="1"/>
  <c r="W17" i="8"/>
  <c r="W20" i="8" s="1"/>
  <c r="N36" i="7"/>
  <c r="M39" i="7"/>
  <c r="M38" i="7"/>
  <c r="M37" i="7"/>
  <c r="M36" i="7"/>
  <c r="M35" i="7"/>
  <c r="M34" i="7"/>
  <c r="L36" i="7"/>
  <c r="W25" i="4"/>
  <c r="X25" i="4" s="1"/>
  <c r="V25" i="4"/>
  <c r="W24" i="4"/>
  <c r="V24" i="4"/>
  <c r="L39" i="7"/>
  <c r="L38" i="7"/>
  <c r="L37" i="7"/>
  <c r="L35" i="7"/>
  <c r="L34" i="7"/>
  <c r="M48" i="4"/>
  <c r="M49" i="4"/>
  <c r="M46" i="4"/>
  <c r="M47" i="4"/>
  <c r="V2" i="1"/>
  <c r="V10" i="1"/>
  <c r="M45" i="4"/>
  <c r="M44" i="4"/>
  <c r="M43" i="4"/>
  <c r="M42" i="4"/>
  <c r="M41" i="4"/>
  <c r="M40" i="4"/>
  <c r="M39" i="4"/>
  <c r="M38" i="4"/>
  <c r="M37" i="4"/>
  <c r="K36" i="4"/>
  <c r="V20" i="4" s="1"/>
  <c r="L35" i="4"/>
  <c r="K35" i="4"/>
  <c r="L34" i="4"/>
  <c r="K34" i="4"/>
  <c r="L33" i="4"/>
  <c r="K33" i="4"/>
  <c r="L32" i="4"/>
  <c r="W18" i="4" s="1"/>
  <c r="K32" i="4"/>
  <c r="L31" i="4"/>
  <c r="K31" i="4"/>
  <c r="L30" i="4"/>
  <c r="W17" i="4" s="1"/>
  <c r="K30" i="4"/>
  <c r="V17" i="4" s="1"/>
  <c r="L29" i="4"/>
  <c r="M29" i="4" s="1"/>
  <c r="K29" i="4"/>
  <c r="L28" i="4"/>
  <c r="K28" i="4"/>
  <c r="V16" i="4" s="1"/>
  <c r="L27" i="4"/>
  <c r="K27" i="4"/>
  <c r="L26" i="4"/>
  <c r="W15" i="4" s="1"/>
  <c r="K26" i="4"/>
  <c r="L25" i="4"/>
  <c r="K25" i="4"/>
  <c r="W23" i="4"/>
  <c r="X23" i="4" s="1"/>
  <c r="V23" i="4"/>
  <c r="L24" i="4"/>
  <c r="K24" i="4"/>
  <c r="W22" i="4"/>
  <c r="V22" i="4"/>
  <c r="L23" i="4"/>
  <c r="M23" i="4" s="1"/>
  <c r="K23" i="4"/>
  <c r="W21" i="4"/>
  <c r="V21" i="4"/>
  <c r="L22" i="4"/>
  <c r="K22" i="4"/>
  <c r="V13" i="4" s="1"/>
  <c r="W20" i="4"/>
  <c r="X20" i="4" s="1"/>
  <c r="L21" i="4"/>
  <c r="K21" i="4"/>
  <c r="L20" i="4"/>
  <c r="W12" i="4" s="1"/>
  <c r="K20" i="4"/>
  <c r="V12" i="4" s="1"/>
  <c r="L19" i="4"/>
  <c r="K19" i="4"/>
  <c r="L18" i="4"/>
  <c r="K18" i="4"/>
  <c r="L17" i="4"/>
  <c r="K17" i="4"/>
  <c r="L16" i="4"/>
  <c r="W10" i="4" s="1"/>
  <c r="K16" i="4"/>
  <c r="V10" i="4" s="1"/>
  <c r="L15" i="4"/>
  <c r="K15" i="4"/>
  <c r="L14" i="4"/>
  <c r="W9" i="4" s="1"/>
  <c r="K14" i="4"/>
  <c r="V9" i="4" s="1"/>
  <c r="L13" i="4"/>
  <c r="K13" i="4"/>
  <c r="L12" i="4"/>
  <c r="K12" i="4"/>
  <c r="L11" i="4"/>
  <c r="K11" i="4"/>
  <c r="L10" i="4"/>
  <c r="W7" i="4" s="1"/>
  <c r="K10" i="4"/>
  <c r="V7" i="4" s="1"/>
  <c r="L9" i="4"/>
  <c r="K9" i="4"/>
  <c r="L8" i="4"/>
  <c r="W6" i="4" s="1"/>
  <c r="K8" i="4"/>
  <c r="V6" i="4" s="1"/>
  <c r="L7" i="4"/>
  <c r="K7" i="4"/>
  <c r="L6" i="4"/>
  <c r="K6" i="4"/>
  <c r="L5" i="4"/>
  <c r="W4" i="4" s="1"/>
  <c r="K5" i="4"/>
  <c r="V4" i="4" s="1"/>
  <c r="C7" i="3"/>
  <c r="C6" i="3"/>
  <c r="F3" i="3"/>
  <c r="F2" i="3"/>
  <c r="M35" i="4" l="1"/>
  <c r="V19" i="4"/>
  <c r="M7" i="4"/>
  <c r="M13" i="4"/>
  <c r="M19" i="4"/>
  <c r="W13" i="4"/>
  <c r="X13" i="4" s="1"/>
  <c r="X22" i="4"/>
  <c r="M25" i="4"/>
  <c r="M27" i="4"/>
  <c r="X17" i="4"/>
  <c r="M33" i="4"/>
  <c r="M11" i="4"/>
  <c r="M17" i="4"/>
  <c r="V14" i="4"/>
  <c r="V5" i="4"/>
  <c r="V8" i="4"/>
  <c r="V11" i="4"/>
  <c r="X21" i="4"/>
  <c r="W14" i="4"/>
  <c r="X14" i="4" s="1"/>
  <c r="X24" i="4"/>
  <c r="W16" i="4"/>
  <c r="X16" i="4" s="1"/>
  <c r="M31" i="4"/>
  <c r="M34" i="4"/>
  <c r="W5" i="4"/>
  <c r="M9" i="4"/>
  <c r="W8" i="4"/>
  <c r="M15" i="4"/>
  <c r="W11" i="4"/>
  <c r="M21" i="4"/>
  <c r="V15" i="4"/>
  <c r="V18" i="4"/>
  <c r="X15" i="4"/>
  <c r="X7" i="4"/>
  <c r="X10" i="4"/>
  <c r="X4" i="4"/>
  <c r="X6" i="4"/>
  <c r="X9" i="4"/>
  <c r="X12" i="4"/>
  <c r="X18" i="4"/>
  <c r="M36" i="4"/>
  <c r="W19" i="4"/>
  <c r="M5" i="4"/>
  <c r="M6" i="4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T7" i="1"/>
  <c r="U7" i="1"/>
  <c r="X19" i="4" l="1"/>
  <c r="X11" i="4"/>
  <c r="X8" i="4"/>
  <c r="X5" i="4"/>
  <c r="M7" i="1"/>
  <c r="L7" i="1"/>
  <c r="K7" i="1"/>
  <c r="J7" i="1"/>
  <c r="I7" i="1"/>
  <c r="H7" i="1"/>
  <c r="G7" i="1"/>
  <c r="F7" i="1"/>
  <c r="E7" i="1"/>
  <c r="D7" i="1"/>
  <c r="C7" i="1"/>
  <c r="N7" i="1"/>
  <c r="O7" i="1"/>
  <c r="P7" i="1"/>
  <c r="Q7" i="1"/>
  <c r="R7" i="1"/>
  <c r="S7" i="1"/>
</calcChain>
</file>

<file path=xl/sharedStrings.xml><?xml version="1.0" encoding="utf-8"?>
<sst xmlns="http://schemas.openxmlformats.org/spreadsheetml/2006/main" count="381" uniqueCount="199">
  <si>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</si>
  <si>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</si>
  <si>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</si>
  <si>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</si>
  <si>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</si>
  <si>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</si>
  <si>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</si>
  <si>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</si>
  <si>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</si>
  <si>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</si>
  <si>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</si>
  <si>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</si>
  <si>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</si>
  <si>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</si>
  <si>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</si>
  <si>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</si>
  <si>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Year</t>
  </si>
  <si>
    <t>Actual $</t>
  </si>
  <si>
    <t>2016–17</t>
  </si>
  <si>
    <t>2017–18</t>
  </si>
  <si>
    <t>constant  dollars (year 2000)</t>
  </si>
  <si>
    <t>%increase actual dollars</t>
  </si>
  <si>
    <t>2019-2020</t>
  </si>
  <si>
    <t>*Numbers obtained with Bank of Canada inflation calculator</t>
  </si>
  <si>
    <t>https://www.bankofcanada.ca/rates/related/inflation-calculator/</t>
  </si>
  <si>
    <t>Year 1</t>
  </si>
  <si>
    <t>Year 2</t>
  </si>
  <si>
    <t>Year 3</t>
  </si>
  <si>
    <t>Year 4</t>
  </si>
  <si>
    <t>TOTAL</t>
  </si>
  <si>
    <t>Funded in budget 2018</t>
  </si>
  <si>
    <t>Report of the Fundamental Science Review, p. 154</t>
  </si>
  <si>
    <t>http://www.sciencereview.ca/eic/site/059.nsf/vwapj/ScienceReview_April2017-rv.pdf/$file/ScienceReview_April2017-rv.pdf</t>
  </si>
  <si>
    <t>Proposed in FSR report*</t>
  </si>
  <si>
    <t>* Investigator-led direct project funding</t>
  </si>
  <si>
    <t>Proposed in FSR report</t>
  </si>
  <si>
    <t>Data 2000 to 2017 from: CIHR in Numbers 2017–18 https://cihr-irsc.gc.ca/e/50218.html</t>
  </si>
  <si>
    <t>CIHR Grants and Awards Expenditures budget  available at https://cihr-irsc.gc.ca/e/51250.html</t>
  </si>
  <si>
    <t>CIHR success rates - historical data</t>
  </si>
  <si>
    <t>Data 2000 to 2015 - from open.canada.ca</t>
  </si>
  <si>
    <t>https://open.canada.ca/data/en/dataset/af589454-caf5-4b6f-86ed-c871567c61de</t>
  </si>
  <si>
    <t>Competition</t>
  </si>
  <si>
    <t>ID</t>
  </si>
  <si>
    <t>Unsuccessful applications P1 / Demandes non accordées T1</t>
  </si>
  <si>
    <t>Unsuccessful applications P2 / Demandes non accordées T2</t>
  </si>
  <si>
    <t>Unsuccessful applications P3 / Demandes non accordées T3</t>
  </si>
  <si>
    <t>Unsuccessful applications P4 / Demandes non accordées T4</t>
  </si>
  <si>
    <t>Successful applications P1 / Demandes accordées T1</t>
  </si>
  <si>
    <t>Successful applications P2 / Demandes accordées T2</t>
  </si>
  <si>
    <t>Successful applications P3 / Demandes accordées T3</t>
  </si>
  <si>
    <t>Successful applications P4 / Demandes accordées T4</t>
  </si>
  <si>
    <t>Total # applications</t>
  </si>
  <si>
    <t>Total # succesful</t>
  </si>
  <si>
    <t>Success rate</t>
  </si>
  <si>
    <t>Applications</t>
  </si>
  <si>
    <t>Succesful</t>
  </si>
  <si>
    <t>200009MOP</t>
  </si>
  <si>
    <t>200103MOP</t>
  </si>
  <si>
    <t>200109MOP</t>
  </si>
  <si>
    <t>200203MOP</t>
  </si>
  <si>
    <t>200209MOP</t>
  </si>
  <si>
    <t>200303MOP</t>
  </si>
  <si>
    <t>200309MOP</t>
  </si>
  <si>
    <t>200403MOP</t>
  </si>
  <si>
    <t>200409MOP</t>
  </si>
  <si>
    <t>200503MOP</t>
  </si>
  <si>
    <t>200509MOP</t>
  </si>
  <si>
    <t>200603MOP</t>
  </si>
  <si>
    <t>200609MOP</t>
  </si>
  <si>
    <t>200703MOP</t>
  </si>
  <si>
    <t>200709MOP</t>
  </si>
  <si>
    <t>200803MOP</t>
  </si>
  <si>
    <t>200809MOP</t>
  </si>
  <si>
    <t>200903MOP</t>
  </si>
  <si>
    <t>200909MOP</t>
  </si>
  <si>
    <t>201003MOP</t>
  </si>
  <si>
    <t>201009MOP</t>
  </si>
  <si>
    <t>201103MOP</t>
  </si>
  <si>
    <t>201109MOP</t>
  </si>
  <si>
    <t>201203MOP</t>
  </si>
  <si>
    <t>201209MOP</t>
  </si>
  <si>
    <t>201303MOP</t>
  </si>
  <si>
    <t>201309MOP</t>
  </si>
  <si>
    <t>201403MOP</t>
  </si>
  <si>
    <t>201409FDN</t>
  </si>
  <si>
    <t>201503MOP</t>
  </si>
  <si>
    <t>201509FDN</t>
  </si>
  <si>
    <t>https://cihr-irsc.gc.ca/e/49854.html</t>
  </si>
  <si>
    <t>201603PJT</t>
  </si>
  <si>
    <t>https://cihr-irsc.gc.ca/e/49852.html</t>
  </si>
  <si>
    <t>201610FDN</t>
  </si>
  <si>
    <t>https://cihr-irsc.gc.ca/e/50488.html</t>
  </si>
  <si>
    <t>201610PJT</t>
  </si>
  <si>
    <t>https://cihr-irsc.gc.ca/e/50313.html</t>
  </si>
  <si>
    <t>201709FDN</t>
  </si>
  <si>
    <t>https://cihr-irsc.gc.ca/e/51098.html</t>
  </si>
  <si>
    <t>201709PJT</t>
  </si>
  <si>
    <t>https://cihr-irsc.gc.ca/e/50802.html</t>
  </si>
  <si>
    <t>201803PJT</t>
  </si>
  <si>
    <t>https://cihr-irsc.gc.ca/e/51081.html</t>
  </si>
  <si>
    <t>201809PJT</t>
  </si>
  <si>
    <t>https://cihr-irsc.gc.ca/e/51312.html</t>
  </si>
  <si>
    <t>201903PJT</t>
  </si>
  <si>
    <t>https://cihr-irsc.gc.ca/e/51582.html</t>
  </si>
  <si>
    <t>201909PJT</t>
  </si>
  <si>
    <t>https://cihr-irsc.gc.ca/e/51837.html</t>
  </si>
  <si>
    <t>202003PJT</t>
  </si>
  <si>
    <t>https://cihr-irsc.gc.ca/e/52145.html</t>
  </si>
  <si>
    <t>Data from https://www.nserc-crsng.gc.ca/NSERC-CRSNG/Reports-Rapports/plans-plans_eng.asp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</si>
  <si>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</si>
  <si>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</si>
  <si>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</si>
  <si>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</si>
  <si>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</si>
  <si>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</si>
  <si>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</si>
  <si>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</si>
  <si>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</si>
  <si>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</si>
  <si>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</si>
  <si>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</si>
  <si>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Constant 2007 dollars</t>
  </si>
  <si>
    <t>actual dollars</t>
  </si>
  <si>
    <t xml:space="preserve">Constant 2007 dollar values calculated using </t>
  </si>
  <si>
    <t>2019-20</t>
  </si>
  <si>
    <t>2018-19</t>
  </si>
  <si>
    <t>2020-2021</t>
  </si>
  <si>
    <t>2021-2022</t>
  </si>
  <si>
    <t>Actual spending (authorities used)</t>
  </si>
  <si>
    <t>More information available here</t>
  </si>
  <si>
    <t>https://www.tbs-sct.canada.ca/ems-sgd/edb-bdd/index-eng.html#infographic/dept/230/financial</t>
  </si>
  <si>
    <t>2020-21</t>
  </si>
  <si>
    <t>https://cihr-irsc.gc.ca/e/52598.html</t>
  </si>
  <si>
    <t>202104PJT</t>
  </si>
  <si>
    <t>202010PJT</t>
  </si>
  <si>
    <t>https://cihr-irsc.gc.ca/e/52355.html</t>
  </si>
  <si>
    <t>202203PJT</t>
  </si>
  <si>
    <t>https://cihr-irsc.gc.ca/e/53104.html</t>
  </si>
  <si>
    <t>202109PJT</t>
  </si>
  <si>
    <t>https://cihr-irsc.gc.ca/e/52814.html</t>
  </si>
  <si>
    <t>201809FDN</t>
  </si>
  <si>
    <t>http://webapps.cihr-irsc.gc.ca/decisions/p/main.html?lang=en#fq={!tag=competitioncd}competitioncd%3A201809FDN&amp;sort=namesort%20asc&amp;start=0&amp;rows=20</t>
  </si>
  <si>
    <t>pjt+fdn</t>
  </si>
  <si>
    <t>pjt only</t>
  </si>
  <si>
    <t>fdn only</t>
  </si>
  <si>
    <t>Actual $ (with one-time COVID funds)</t>
  </si>
  <si>
    <t>constant  dollars (year 2000 - including COVID funds)</t>
  </si>
  <si>
    <t>with COVID dedicated funds</t>
  </si>
  <si>
    <t>COVID* Actual $</t>
  </si>
  <si>
    <t>COVID* constant  dollars (year 2000)</t>
  </si>
  <si>
    <t>https://publications.gc.ca/collections/collection_2011/crsh-sshrc/CR1-3-2011-eng.pdf</t>
  </si>
  <si>
    <t>2022-2023</t>
  </si>
  <si>
    <t>2023-2024</t>
  </si>
  <si>
    <t>2024-2025</t>
  </si>
  <si>
    <t>2006-2007</t>
  </si>
  <si>
    <t>https://www.tbs-sct.canada.ca/dpr-rmr/2006-2007/inst/ssh/ssh01-eng.asp</t>
  </si>
  <si>
    <t>https://www.tbs-sct.canada.ca/dpr-rmr/2007-2008/inst/ssh/ssh01-eng.asp</t>
  </si>
  <si>
    <t>https://www.tbs-sct.canada.ca/dpr-rmr/2009-2010/inst/ssh/ssh01-eng.asp</t>
  </si>
  <si>
    <t>https://www.tbs-sct.canada.ca/dpr-rmr/2008-2009/inst/ssh/ssh01-eng.asp</t>
  </si>
  <si>
    <t>https://www.sshrc-crsh.gc.ca/about-au_sujet/publications/dpr-rmr/2012-2013/dpr-rmr-eng.aspx</t>
  </si>
  <si>
    <t>https://www.sshrc-crsh.gc.ca/about-au_sujet/publications/SSHRC_Annual_Report_2011-12_e.pdf</t>
  </si>
  <si>
    <t>https://www.sshrc-crsh.gc.ca/about-au_sujet/publications/dpr-rmr/2013-2014/dpr-rmr-eng.aspx</t>
  </si>
  <si>
    <t>https://www.sshrc-crsh.gc.ca/about-au_sujet/publications/dpr-rmr/2014-2015/dpr-rmr-eng.aspx</t>
  </si>
  <si>
    <t>https://www.sshrc-crsh.gc.ca/about-au_sujet/publications/dpr-rmr/2015-2016/dpr-rmr-eng.aspx</t>
  </si>
  <si>
    <t>https://www.tbs-sct.canada.ca/ems-sgd/edb-bdd/index-eng.html#infographic/dept/306/financial</t>
  </si>
  <si>
    <t>actual $</t>
  </si>
  <si>
    <t>Constant $ (2006)</t>
  </si>
  <si>
    <t>https://www.sshrc-crsh.gc.ca/about-au_sujet/publications/drr/2018-2019/drr-rrm-eng.aspx</t>
  </si>
  <si>
    <t>https://www.sshrc-crsh.gc.ca/about-au_sujet/publications/drr/2019-2020/drr-rrm-eng.aspx</t>
  </si>
  <si>
    <t xml:space="preserve">Data 2018-2021 from: </t>
  </si>
  <si>
    <t>https://www.sshrc-crsh.gc.ca/about-au_sujet/publications/drr/2020-2021/drr-rrm-eng.aspx</t>
  </si>
  <si>
    <t>actual $ (COVID)</t>
  </si>
  <si>
    <t>Constant $ (COVID)</t>
  </si>
  <si>
    <t>2025-2026</t>
  </si>
  <si>
    <t>2021-22</t>
  </si>
  <si>
    <t>2022-23</t>
  </si>
  <si>
    <t>2023-24</t>
  </si>
  <si>
    <t>2024-25</t>
  </si>
  <si>
    <t>2025-26</t>
  </si>
  <si>
    <t>202303PJT</t>
  </si>
  <si>
    <t>https://cihr-irsc.gc.ca/e/53569.html</t>
  </si>
  <si>
    <t>202209PJT</t>
  </si>
  <si>
    <t>https://cihr-irsc.gc.ca/e/53379.html</t>
  </si>
  <si>
    <t>202403PJT</t>
  </si>
  <si>
    <t>https://cihr-irsc.gc.ca/e/53975.html</t>
  </si>
  <si>
    <t>202309PJT</t>
  </si>
  <si>
    <t>https://cihr-irsc.gc.ca/e/53796.html</t>
  </si>
  <si>
    <t>202409PJT</t>
  </si>
  <si>
    <t>202503PJT</t>
  </si>
  <si>
    <t>202509PJT</t>
  </si>
  <si>
    <t>https://cihr-irsc.gc.ca/e/54191.html</t>
  </si>
  <si>
    <t>https://cihr-irsc.gc.ca/e/54393.html</t>
  </si>
  <si>
    <t>https://cihr-irsc.gc.ca/e/54594.html</t>
  </si>
  <si>
    <t>https://nserc-crsng.canada.ca/en/plans-priorites-et-rendement/2021-22-departmental-results-report/departmental-spending-trend-graph</t>
  </si>
  <si>
    <t>https://nserc-crsng.canada.ca/en/plans-priorites-et-rendement/2022-23-departmental-results-report/departmental-spending-trend-graph</t>
  </si>
  <si>
    <t>https://sshrc-crsh.canada.ca/about-au_sujet/publications/QFR-RFT/2023/q3_2023-eng.aspx</t>
  </si>
  <si>
    <t>https://sshrc-crsh.canada.ca/en/about-sshrc/planning-and-performance-reporting/corporate-reports/departmental-results-reports/2024-2025/drr.aspx#5.2</t>
  </si>
  <si>
    <t>Data from GC infobase: Expenditures and planned spending by program: gov. of Canada</t>
  </si>
  <si>
    <t>Constant dollars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</si>
</sst>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&quot;$&quot;#,##0;[Red]\-&quot;$&quot;#,##0"/>
    <numFmt numFmtId="166" formatCode="#,##0.00\ &quot;$&quot;"/>
  </numFmts>
  <fonts count="7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1"/>
    <xf numFmtId="0" fontId="4" fillId="0" borderId="0" xfId="2"/>
    <xf numFmtId="1" fontId="3" fillId="0" borderId="0" xfId="1" applyNumberFormat="1"/>
    <xf numFmtId="9" fontId="0" fillId="0" borderId="0" xfId="3" applyFont="1"/>
    <xf numFmtId="0" fontId="5" fillId="0" borderId="0" xfId="4"/>
    <xf numFmtId="164" fontId="0" fillId="0" borderId="0" xfId="0" applyNumberFormat="1"/>
    <xf numFmtId="9" fontId="3" fillId="0" borderId="0" xfId="1" applyNumberFormat="1"/>
    <xf numFmtId="9" fontId="0" fillId="0" borderId="0" xfId="3" applyFont="1" applyBorder="1"/>
    <xf numFmtId="166" fontId="0" fillId="0" borderId="0" xfId="0" applyNumberFormat="1"/>
    <xf numFmtId="0" fontId="0" fillId="0" borderId="0" xfId="5" applyNumberFormat="1" applyFont="1"/>
    <xf numFmtId="9" fontId="3" fillId="0" borderId="0" xfId="5" applyFont="1"/>
  </cellXfs>
  <cellStyles count="6">
    <cellStyle name="Hyperlink" xfId="4" builtinId="8"/>
    <cellStyle name="Lien hypertexte 2" xfId="2" xr:uid="{4BF31B47-D068-4DF5-9025-8F16A35EA599}"/>
    <cellStyle name="Normal" xfId="0" builtinId="0"/>
    <cellStyle name="Normal 2" xfId="1" xr:uid="{66CC1BBF-E0FC-47EB-898D-5AA0B1AB6F31}"/>
    <cellStyle name="Percent" xfId="5" builtinId="5"/>
    <cellStyle name="Pourcentage 2" xfId="3" xr:uid="{23F5E999-FF12-44CE-A89D-9FD8E8487B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Evolution of CIHR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'cihr budget evolution'!$A$2</c:f>
              <c:strCache>
                <c:ptCount val="1"/>
                <c:pt idx="0">
                  <c:v>Actual $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'cihr budget evolution'!$B$1:$Z$1</c:f>
              <c:strCache>
                <c:ptCount val="25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2018-19</c:v>
                </c:pt>
                <c:pt idx="19">
                  <c:v>2019-20</c:v>
                </c:pt>
                <c:pt idx="20">
                  <c:v>2020-21</c:v>
                </c:pt>
                <c:pt idx="21">
                  <c:v>2021-22</c:v>
                </c:pt>
                <c:pt idx="22">
                  <c:v>2022-23</c:v>
                </c:pt>
                <c:pt idx="23">
                  <c:v>2023-24</c:v>
                </c:pt>
                <c:pt idx="24">
                  <c:v>2024-25</c:v>
                </c:pt>
              </c:strCache>
            </c:strRef>
          </c:cat>
          <c:val>
            <c:numRef>
              <c:f>'cihr budget evolution'!$B$2:$Z$2</c:f>
              <c:numCache>
                <c:formatCode>"$"#\ ##0;[Red]\-"$"#\ ##0</c:formatCode>
                <c:ptCount val="25"/>
                <c:pt idx="0">
                  <c:v>370</c:v>
                </c:pt>
                <c:pt idx="1">
                  <c:v>495</c:v>
                </c:pt>
                <c:pt idx="2">
                  <c:v>587</c:v>
                </c:pt>
                <c:pt idx="3">
                  <c:v>647</c:v>
                </c:pt>
                <c:pt idx="4">
                  <c:v>705</c:v>
                </c:pt>
                <c:pt idx="5">
                  <c:v>758</c:v>
                </c:pt>
                <c:pt idx="6">
                  <c:v>800</c:v>
                </c:pt>
                <c:pt idx="7">
                  <c:v>927</c:v>
                </c:pt>
                <c:pt idx="8">
                  <c:v>917</c:v>
                </c:pt>
                <c:pt idx="9">
                  <c:v>929</c:v>
                </c:pt>
                <c:pt idx="10">
                  <c:v>967</c:v>
                </c:pt>
                <c:pt idx="11">
                  <c:v>951</c:v>
                </c:pt>
                <c:pt idx="12">
                  <c:v>941</c:v>
                </c:pt>
                <c:pt idx="13">
                  <c:v>944</c:v>
                </c:pt>
                <c:pt idx="14">
                  <c:v>960</c:v>
                </c:pt>
                <c:pt idx="15">
                  <c:v>973</c:v>
                </c:pt>
                <c:pt idx="16">
                  <c:v>1025</c:v>
                </c:pt>
                <c:pt idx="17">
                  <c:v>1036</c:v>
                </c:pt>
                <c:pt idx="18">
                  <c:v>1088</c:v>
                </c:pt>
                <c:pt idx="19">
                  <c:v>1135</c:v>
                </c:pt>
                <c:pt idx="20" formatCode="&quot;$&quot;#\ ##0.00_);[Red]\(&quot;$&quot;#\ ##0.00\)">
                  <c:v>1236.4000000000001</c:v>
                </c:pt>
                <c:pt idx="21">
                  <c:v>1315.2</c:v>
                </c:pt>
                <c:pt idx="22">
                  <c:v>1258.4000000000001</c:v>
                </c:pt>
                <c:pt idx="23">
                  <c:v>1258.4000000000001</c:v>
                </c:pt>
                <c:pt idx="24">
                  <c:v>1336.2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D-4B2F-A2CF-33BDD5EE5398}"/>
            </c:ext>
          </c:extLst>
        </c:ser>
        <c:ser>
          <c:idx val="1"/>
          <c:order val="1"/>
          <c:tx>
            <c:strRef>
              <c:f>'cihr budget evolution'!$A$3</c:f>
              <c:strCache>
                <c:ptCount val="1"/>
                <c:pt idx="0">
                  <c:v>COVID* Actual $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'cihr budget evolution'!$B$1:$Z$1</c:f>
              <c:strCache>
                <c:ptCount val="25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2018-19</c:v>
                </c:pt>
                <c:pt idx="19">
                  <c:v>2019-20</c:v>
                </c:pt>
                <c:pt idx="20">
                  <c:v>2020-21</c:v>
                </c:pt>
                <c:pt idx="21">
                  <c:v>2021-22</c:v>
                </c:pt>
                <c:pt idx="22">
                  <c:v>2022-23</c:v>
                </c:pt>
                <c:pt idx="23">
                  <c:v>2023-24</c:v>
                </c:pt>
                <c:pt idx="24">
                  <c:v>2024-25</c:v>
                </c:pt>
              </c:strCache>
            </c:strRef>
          </c:cat>
          <c:val>
            <c:numRef>
              <c:f>'cihr budget evolution'!$B$3:$Z$3</c:f>
              <c:numCache>
                <c:formatCode>"$"#\ ##0;[Red]\-"$"#\ ##0</c:formatCode>
                <c:ptCount val="25"/>
                <c:pt idx="20" formatCode="#\ ##0.00\ &quot;$&quot;">
                  <c:v>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D-4B2F-A2CF-33BDD5EE5398}"/>
            </c:ext>
          </c:extLst>
        </c:ser>
        <c:ser>
          <c:idx val="2"/>
          <c:order val="2"/>
          <c:tx>
            <c:strRef>
              <c:f>'cihr budget evolution'!$A$4</c:f>
              <c:strCache>
                <c:ptCount val="1"/>
                <c:pt idx="0">
                  <c:v>constant  dollars (year 2000)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'cihr budget evolution'!$B$1:$Z$1</c:f>
              <c:strCache>
                <c:ptCount val="25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2018-19</c:v>
                </c:pt>
                <c:pt idx="19">
                  <c:v>2019-20</c:v>
                </c:pt>
                <c:pt idx="20">
                  <c:v>2020-21</c:v>
                </c:pt>
                <c:pt idx="21">
                  <c:v>2021-22</c:v>
                </c:pt>
                <c:pt idx="22">
                  <c:v>2022-23</c:v>
                </c:pt>
                <c:pt idx="23">
                  <c:v>2023-24</c:v>
                </c:pt>
                <c:pt idx="24">
                  <c:v>2024-25</c:v>
                </c:pt>
              </c:strCache>
            </c:strRef>
          </c:cat>
          <c:val>
            <c:numRef>
              <c:f>'cihr budget evolution'!$B$4:$Z$4</c:f>
              <c:numCache>
                <c:formatCode>General</c:formatCode>
                <c:ptCount val="25"/>
                <c:pt idx="0">
                  <c:v>370</c:v>
                </c:pt>
                <c:pt idx="1">
                  <c:v>486</c:v>
                </c:pt>
                <c:pt idx="2">
                  <c:v>559</c:v>
                </c:pt>
                <c:pt idx="3">
                  <c:v>606</c:v>
                </c:pt>
                <c:pt idx="4">
                  <c:v>645</c:v>
                </c:pt>
                <c:pt idx="5">
                  <c:v>677</c:v>
                </c:pt>
                <c:pt idx="6">
                  <c:v>707</c:v>
                </c:pt>
                <c:pt idx="7">
                  <c:v>800</c:v>
                </c:pt>
                <c:pt idx="8">
                  <c:v>771</c:v>
                </c:pt>
                <c:pt idx="9">
                  <c:v>781</c:v>
                </c:pt>
                <c:pt idx="10">
                  <c:v>793</c:v>
                </c:pt>
                <c:pt idx="11">
                  <c:v>758</c:v>
                </c:pt>
                <c:pt idx="12">
                  <c:v>741</c:v>
                </c:pt>
                <c:pt idx="13">
                  <c:v>739</c:v>
                </c:pt>
                <c:pt idx="14">
                  <c:v>734</c:v>
                </c:pt>
                <c:pt idx="15">
                  <c:v>736</c:v>
                </c:pt>
                <c:pt idx="16">
                  <c:v>764</c:v>
                </c:pt>
                <c:pt idx="17">
                  <c:v>762</c:v>
                </c:pt>
                <c:pt idx="18">
                  <c:v>768</c:v>
                </c:pt>
                <c:pt idx="19">
                  <c:v>797</c:v>
                </c:pt>
                <c:pt idx="20">
                  <c:v>772.24</c:v>
                </c:pt>
                <c:pt idx="21">
                  <c:v>883</c:v>
                </c:pt>
                <c:pt idx="22">
                  <c:v>794.6</c:v>
                </c:pt>
                <c:pt idx="23">
                  <c:v>768.5</c:v>
                </c:pt>
                <c:pt idx="24">
                  <c:v>801.4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1D-4B2F-A2CF-33BDD5EE5398}"/>
            </c:ext>
          </c:extLst>
        </c:ser>
        <c:ser>
          <c:idx val="3"/>
          <c:order val="3"/>
          <c:tx>
            <c:strRef>
              <c:f>'cihr budget evolution'!$A$5</c:f>
              <c:strCache>
                <c:ptCount val="1"/>
                <c:pt idx="0">
                  <c:v>COVID* constant  dollars (year 2000)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'cihr budget evolution'!$B$1:$Z$1</c:f>
              <c:strCache>
                <c:ptCount val="25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2018-19</c:v>
                </c:pt>
                <c:pt idx="19">
                  <c:v>2019-20</c:v>
                </c:pt>
                <c:pt idx="20">
                  <c:v>2020-21</c:v>
                </c:pt>
                <c:pt idx="21">
                  <c:v>2021-22</c:v>
                </c:pt>
                <c:pt idx="22">
                  <c:v>2022-23</c:v>
                </c:pt>
                <c:pt idx="23">
                  <c:v>2023-24</c:v>
                </c:pt>
                <c:pt idx="24">
                  <c:v>2024-25</c:v>
                </c:pt>
              </c:strCache>
            </c:strRef>
          </c:cat>
          <c:val>
            <c:numRef>
              <c:f>'cihr budget evolution'!$B$5:$Z$5</c:f>
              <c:numCache>
                <c:formatCode>General</c:formatCode>
                <c:ptCount val="25"/>
                <c:pt idx="20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1D-4B2F-A2CF-33BDD5EE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62351"/>
        <c:axId val="122861519"/>
      </c:lineChart>
      <c:catAx>
        <c:axId val="122862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61519"/>
        <c:crosses val="autoZero"/>
        <c:auto val="1"/>
        <c:lblAlgn val="ctr"/>
        <c:lblOffset val="100"/>
        <c:noMultiLvlLbl val="0"/>
      </c:catAx>
      <c:valAx>
        <c:axId val="12286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Millions of CAD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\ ##0;[Red]\-&quot;$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6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CIHR Grant Application Success rates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'success rates'!$X$3</c:f>
              <c:strCache>
                <c:ptCount val="1"/>
                <c:pt idx="0">
                  <c:v>Success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'success rates'!$U$4:$U$29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'success rates'!$X$4:$X$29</c:f>
              <c:numCache>
                <c:formatCode>0%</c:formatCode>
                <c:ptCount val="26"/>
                <c:pt idx="0">
                  <c:v>0.33412698412698411</c:v>
                </c:pt>
                <c:pt idx="1">
                  <c:v>0.3215077605321508</c:v>
                </c:pt>
                <c:pt idx="2">
                  <c:v>0.30399181166837258</c:v>
                </c:pt>
                <c:pt idx="3">
                  <c:v>0.30132890365448506</c:v>
                </c:pt>
                <c:pt idx="4">
                  <c:v>0.29653401797175866</c:v>
                </c:pt>
                <c:pt idx="5">
                  <c:v>0.26545143833665624</c:v>
                </c:pt>
                <c:pt idx="6">
                  <c:v>0.21012987012987014</c:v>
                </c:pt>
                <c:pt idx="7">
                  <c:v>0.24904109589041096</c:v>
                </c:pt>
                <c:pt idx="8">
                  <c:v>0.21747466447548616</c:v>
                </c:pt>
                <c:pt idx="9">
                  <c:v>0.19110337972166999</c:v>
                </c:pt>
                <c:pt idx="10">
                  <c:v>0.17421909370875496</c:v>
                </c:pt>
                <c:pt idx="11">
                  <c:v>0.17485265225933203</c:v>
                </c:pt>
                <c:pt idx="12">
                  <c:v>0.17346938775510204</c:v>
                </c:pt>
                <c:pt idx="13">
                  <c:v>0.16656164671287543</c:v>
                </c:pt>
                <c:pt idx="14">
                  <c:v>0.13113972341440153</c:v>
                </c:pt>
                <c:pt idx="15">
                  <c:v>0.14041958041958041</c:v>
                </c:pt>
                <c:pt idx="16">
                  <c:v>0.14295513787899575</c:v>
                </c:pt>
                <c:pt idx="17">
                  <c:v>0.14739107046799355</c:v>
                </c:pt>
                <c:pt idx="18">
                  <c:v>0.14461598592925543</c:v>
                </c:pt>
                <c:pt idx="19">
                  <c:v>0.16573033707865167</c:v>
                </c:pt>
                <c:pt idx="20">
                  <c:v>0.15374331550802139</c:v>
                </c:pt>
                <c:pt idx="21">
                  <c:v>0.19089874857792946</c:v>
                </c:pt>
                <c:pt idx="22">
                  <c:v>0.19704556835252879</c:v>
                </c:pt>
                <c:pt idx="23">
                  <c:v>0.17607276119402984</c:v>
                </c:pt>
                <c:pt idx="24">
                  <c:v>0.16279069767441862</c:v>
                </c:pt>
                <c:pt idx="25">
                  <c:v>0.14471682163989857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6-4011-90A6-D4F33FA8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370960"/>
        <c:axId val="442379600"/>
      </c:lineChart>
      <c:dateAx>
        <c:axId val="44237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379600"/>
        <c:crosses val="autoZero"/>
        <c:auto val="0"/>
        <c:lblOffset val="100"/>
        <c:baseTimeUnit val="days"/>
      </c:dateAx>
      <c:valAx>
        <c:axId val="4423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370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Evolution of NSERC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'nserc budget evolution'!$B$2</c:f>
              <c:strCache>
                <c:ptCount val="1"/>
                <c:pt idx="0">
                  <c:v>actual dollars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'nserc budget evolution'!$A$3:$A$21</c:f>
              <c:strCache>
                <c:ptCount val="19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  <c:pt idx="12">
                  <c:v>2019-2020</c:v>
                </c:pt>
                <c:pt idx="13">
                  <c:v>2020-2021</c:v>
                </c:pt>
                <c:pt idx="14">
                  <c:v>2021-2022</c:v>
                </c:pt>
                <c:pt idx="15">
                  <c:v>2022-2023</c:v>
                </c:pt>
                <c:pt idx="16">
                  <c:v>2023-2024</c:v>
                </c:pt>
                <c:pt idx="17">
                  <c:v>2024-2025</c:v>
                </c:pt>
                <c:pt idx="18">
                  <c:v>2025-2026</c:v>
                </c:pt>
              </c:strCache>
            </c:strRef>
          </c:cat>
          <c:val>
            <c:numRef>
              <c:f>'nserc budget evolution'!$B$3:$B$21</c:f>
              <c:numCache>
                <c:formatCode>General</c:formatCode>
                <c:ptCount val="19"/>
                <c:pt idx="0">
                  <c:v>1012.5</c:v>
                </c:pt>
                <c:pt idx="1">
                  <c:v>1029.8</c:v>
                </c:pt>
                <c:pt idx="2">
                  <c:v>1051.3</c:v>
                </c:pt>
                <c:pt idx="3">
                  <c:v>1075.94</c:v>
                </c:pt>
                <c:pt idx="4">
                  <c:v>1085.7</c:v>
                </c:pt>
                <c:pt idx="5">
                  <c:v>1075.9000000000001</c:v>
                </c:pt>
                <c:pt idx="6">
                  <c:v>1066.7</c:v>
                </c:pt>
                <c:pt idx="7">
                  <c:v>1085</c:v>
                </c:pt>
                <c:pt idx="8">
                  <c:v>1116</c:v>
                </c:pt>
                <c:pt idx="9">
                  <c:v>1191</c:v>
                </c:pt>
                <c:pt idx="10">
                  <c:v>1219</c:v>
                </c:pt>
                <c:pt idx="11">
                  <c:v>1330</c:v>
                </c:pt>
                <c:pt idx="12">
                  <c:v>1359</c:v>
                </c:pt>
                <c:pt idx="13">
                  <c:v>1488</c:v>
                </c:pt>
                <c:pt idx="14">
                  <c:v>1413</c:v>
                </c:pt>
                <c:pt idx="15">
                  <c:v>1382</c:v>
                </c:pt>
                <c:pt idx="16">
                  <c:v>1318</c:v>
                </c:pt>
                <c:pt idx="17">
                  <c:v>1324</c:v>
                </c:pt>
                <c:pt idx="18">
                  <c:v>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E-478A-B919-6F2F98586F5A}"/>
            </c:ext>
          </c:extLst>
        </c:ser>
        <c:ser>
          <c:idx val="1"/>
          <c:order val="1"/>
          <c:tx>
            <c:strRef>
              <c:f>'nserc budget evolution'!$C$2</c:f>
              <c:strCache>
                <c:ptCount val="1"/>
                <c:pt idx="0">
                  <c:v>Constant 2007 dollars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'nserc budget evolution'!$A$3:$A$21</c:f>
              <c:strCache>
                <c:ptCount val="19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  <c:pt idx="12">
                  <c:v>2019-2020</c:v>
                </c:pt>
                <c:pt idx="13">
                  <c:v>2020-2021</c:v>
                </c:pt>
                <c:pt idx="14">
                  <c:v>2021-2022</c:v>
                </c:pt>
                <c:pt idx="15">
                  <c:v>2022-2023</c:v>
                </c:pt>
                <c:pt idx="16">
                  <c:v>2023-2024</c:v>
                </c:pt>
                <c:pt idx="17">
                  <c:v>2024-2025</c:v>
                </c:pt>
                <c:pt idx="18">
                  <c:v>2025-2026</c:v>
                </c:pt>
              </c:strCache>
            </c:strRef>
          </c:cat>
          <c:val>
            <c:numRef>
              <c:f>'nserc budget evolution'!$C$3:$C$21</c:f>
              <c:numCache>
                <c:formatCode>General</c:formatCode>
                <c:ptCount val="19"/>
                <c:pt idx="0">
                  <c:v>1012.5</c:v>
                </c:pt>
                <c:pt idx="1">
                  <c:v>1017.98</c:v>
                </c:pt>
                <c:pt idx="2">
                  <c:v>1025.6600000000001</c:v>
                </c:pt>
                <c:pt idx="3">
                  <c:v>1025.58</c:v>
                </c:pt>
                <c:pt idx="4">
                  <c:v>1011.63</c:v>
                </c:pt>
                <c:pt idx="5">
                  <c:v>994.23</c:v>
                </c:pt>
                <c:pt idx="6">
                  <c:v>973.68</c:v>
                </c:pt>
                <c:pt idx="7">
                  <c:v>976.06</c:v>
                </c:pt>
                <c:pt idx="8">
                  <c:v>988.08</c:v>
                </c:pt>
                <c:pt idx="9">
                  <c:v>1038.8800000000001</c:v>
                </c:pt>
                <c:pt idx="10">
                  <c:v>1043.79</c:v>
                </c:pt>
                <c:pt idx="11">
                  <c:v>1116.6400000000001</c:v>
                </c:pt>
                <c:pt idx="12">
                  <c:v>1115.8900000000001</c:v>
                </c:pt>
                <c:pt idx="13">
                  <c:v>1212.9000000000001</c:v>
                </c:pt>
                <c:pt idx="14">
                  <c:v>1099</c:v>
                </c:pt>
                <c:pt idx="15">
                  <c:v>1011</c:v>
                </c:pt>
                <c:pt idx="16">
                  <c:v>932.5</c:v>
                </c:pt>
                <c:pt idx="17">
                  <c:v>919.9</c:v>
                </c:pt>
                <c:pt idx="18">
                  <c:v>894.6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1E-478A-B919-6F2F98586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26264"/>
        <c:axId val="680327224"/>
      </c:lineChart>
      <c:catAx>
        <c:axId val="68032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327224"/>
        <c:crosses val="autoZero"/>
        <c:auto val="1"/>
        <c:lblAlgn val="ctr"/>
        <c:lblOffset val="100"/>
        <c:noMultiLvlLbl val="0"/>
      </c:catAx>
      <c:valAx>
        <c:axId val="68032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Millions of CAD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0876818715201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326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Implementation</a:t>
            </a:r>
            <a:r>
              <a:rPr lang="en-CA" baseline="0"/>
              <a:t> of recommendation 6.1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'FSR implementation'!$A$6:$A$7</c:f>
              <c:strCache>
                <c:ptCount val="2"/>
                <c:pt idx="0">
                  <c:v>Proposed in FSR report</c:v>
                </c:pt>
                <c:pt idx="1">
                  <c:v>Funded in budget 2018</c:v>
                </c:pt>
              </c:strCache>
            </c:strRef>
          </c:cat>
          <c:val>
            <c:numRef>
              <c:f>'FSR implementation'!$B$6:$B$7</c:f>
              <c:numCache>
                <c:formatCode>General</c:formatCode>
                <c:ptCount val="2"/>
                <c:pt idx="0">
                  <c:v>1215</c:v>
                </c:pt>
                <c:pt idx="1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9-4BC7-9BA1-4E590CCF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730000"/>
        <c:axId val="257730320"/>
      </c:barChart>
      <c:catAx>
        <c:axId val="25773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730320"/>
        <c:crosses val="autoZero"/>
        <c:auto val="1"/>
        <c:lblAlgn val="ctr"/>
        <c:lblOffset val="100"/>
        <c:noMultiLvlLbl val="0"/>
      </c:catAx>
      <c:valAx>
        <c:axId val="25773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Millions of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73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SSHRC budget evolution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'SSHRC budget evolution'!$C$2</c:f>
              <c:strCache>
                <c:ptCount val="1"/>
                <c:pt idx="0">
                  <c:v>actual $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'SSHRC budget evolution'!$B$3:$B$21</c:f>
              <c:strCache>
                <c:ptCount val="19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  <c:pt idx="10">
                  <c:v>2016-2017</c:v>
                </c:pt>
                <c:pt idx="11">
                  <c:v>2017-2018</c:v>
                </c:pt>
                <c:pt idx="12">
                  <c:v>2018-2019</c:v>
                </c:pt>
                <c:pt idx="13">
                  <c:v>2019-2020</c:v>
                </c:pt>
                <c:pt idx="14">
                  <c:v>2020-2021</c:v>
                </c:pt>
                <c:pt idx="15">
                  <c:v>2021-2022</c:v>
                </c:pt>
                <c:pt idx="16">
                  <c:v>2022-2023</c:v>
                </c:pt>
                <c:pt idx="17">
                  <c:v>2023-2024</c:v>
                </c:pt>
                <c:pt idx="18">
                  <c:v>2024-2025</c:v>
                </c:pt>
              </c:strCache>
            </c:strRef>
          </c:cat>
          <c:val>
            <c:numRef>
              <c:f>'SSHRC budget evolution'!$C$3:$C$21</c:f>
              <c:numCache>
                <c:formatCode>General</c:formatCode>
                <c:ptCount val="19"/>
                <c:pt idx="0">
                  <c:v>625.20000000000005</c:v>
                </c:pt>
                <c:pt idx="1">
                  <c:v>681</c:v>
                </c:pt>
                <c:pt idx="2">
                  <c:v>679.5</c:v>
                </c:pt>
                <c:pt idx="3">
                  <c:v>686.4</c:v>
                </c:pt>
                <c:pt idx="4">
                  <c:v>689.1</c:v>
                </c:pt>
                <c:pt idx="5">
                  <c:v>697.9</c:v>
                </c:pt>
                <c:pt idx="6">
                  <c:v>696.4</c:v>
                </c:pt>
                <c:pt idx="7">
                  <c:v>695.7</c:v>
                </c:pt>
                <c:pt idx="8">
                  <c:v>712.9</c:v>
                </c:pt>
                <c:pt idx="9">
                  <c:v>720.3</c:v>
                </c:pt>
                <c:pt idx="10">
                  <c:v>776</c:v>
                </c:pt>
                <c:pt idx="11">
                  <c:v>784</c:v>
                </c:pt>
                <c:pt idx="12">
                  <c:v>873.1</c:v>
                </c:pt>
                <c:pt idx="13">
                  <c:v>940.8</c:v>
                </c:pt>
                <c:pt idx="14">
                  <c:v>1419</c:v>
                </c:pt>
                <c:pt idx="15">
                  <c:v>1016</c:v>
                </c:pt>
                <c:pt idx="16">
                  <c:v>1063</c:v>
                </c:pt>
                <c:pt idx="17">
                  <c:v>1160</c:v>
                </c:pt>
                <c:pt idx="18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1-4B8D-8A86-7E71A4FC98F3}"/>
            </c:ext>
          </c:extLst>
        </c:ser>
        <c:ser>
          <c:idx val="1"/>
          <c:order val="1"/>
          <c:tx>
            <c:strRef>
              <c:f>'SSHRC budget evolution'!$D$2</c:f>
              <c:strCache>
                <c:ptCount val="1"/>
                <c:pt idx="0">
                  <c:v>Constant $ (2006)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'SSHRC budget evolution'!$B$3:$B$21</c:f>
              <c:strCache>
                <c:ptCount val="19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  <c:pt idx="10">
                  <c:v>2016-2017</c:v>
                </c:pt>
                <c:pt idx="11">
                  <c:v>2017-2018</c:v>
                </c:pt>
                <c:pt idx="12">
                  <c:v>2018-2019</c:v>
                </c:pt>
                <c:pt idx="13">
                  <c:v>2019-2020</c:v>
                </c:pt>
                <c:pt idx="14">
                  <c:v>2020-2021</c:v>
                </c:pt>
                <c:pt idx="15">
                  <c:v>2021-2022</c:v>
                </c:pt>
                <c:pt idx="16">
                  <c:v>2022-2023</c:v>
                </c:pt>
                <c:pt idx="17">
                  <c:v>2023-2024</c:v>
                </c:pt>
                <c:pt idx="18">
                  <c:v>2024-2025</c:v>
                </c:pt>
              </c:strCache>
            </c:strRef>
          </c:cat>
          <c:val>
            <c:numRef>
              <c:f>'SSHRC budget evolution'!$D$3:$D$21</c:f>
              <c:numCache>
                <c:formatCode>General</c:formatCode>
                <c:ptCount val="19"/>
                <c:pt idx="0">
                  <c:v>625.20000000000005</c:v>
                </c:pt>
                <c:pt idx="1">
                  <c:v>666.4</c:v>
                </c:pt>
                <c:pt idx="2">
                  <c:v>643.1</c:v>
                </c:pt>
                <c:pt idx="3">
                  <c:v>655.9</c:v>
                </c:pt>
                <c:pt idx="4">
                  <c:v>646.6</c:v>
                </c:pt>
                <c:pt idx="5">
                  <c:v>637.4</c:v>
                </c:pt>
                <c:pt idx="6">
                  <c:v>628.20000000000005</c:v>
                </c:pt>
                <c:pt idx="7">
                  <c:v>619.4</c:v>
                </c:pt>
                <c:pt idx="8">
                  <c:v>621.6</c:v>
                </c:pt>
                <c:pt idx="9">
                  <c:v>620.20000000000005</c:v>
                </c:pt>
                <c:pt idx="10">
                  <c:v>659.8</c:v>
                </c:pt>
                <c:pt idx="11">
                  <c:v>658.9</c:v>
                </c:pt>
                <c:pt idx="12">
                  <c:v>712.4</c:v>
                </c:pt>
                <c:pt idx="13">
                  <c:v>752.6</c:v>
                </c:pt>
                <c:pt idx="14">
                  <c:v>1135.2</c:v>
                </c:pt>
                <c:pt idx="15">
                  <c:v>771.9</c:v>
                </c:pt>
                <c:pt idx="16">
                  <c:v>759.6</c:v>
                </c:pt>
                <c:pt idx="17">
                  <c:v>801.7</c:v>
                </c:pt>
                <c:pt idx="18">
                  <c:v>880.2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1-4B8D-8A86-7E71A4FC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294400"/>
        <c:axId val="687292736"/>
      </c:lineChart>
      <c:catAx>
        <c:axId val="68729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292736"/>
        <c:crosses val="autoZero"/>
        <c:auto val="1"/>
        <c:lblAlgn val="ctr"/>
        <c:lblOffset val="100"/>
        <c:noMultiLvlLbl val="0"/>
      </c:catAx>
      <c:valAx>
        <c:axId val="68729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29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460374</xdr:colOff>
      <xdr:row>16</xdr:row>
      <xdr:rowOff>96835</xdr:rowOff>
    </xdr:from>
    <xdr:to>
      <xdr:col>22</xdr:col>
      <xdr:colOff>126999</xdr:colOff>
      <xdr:row>43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77B407-52D7-A46B-1E59-043272848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26670</xdr:colOff>
      <xdr:row>34</xdr:row>
      <xdr:rowOff>169545</xdr:rowOff>
    </xdr:from>
    <xdr:to>
      <xdr:col>26</xdr:col>
      <xdr:colOff>736282</xdr:colOff>
      <xdr:row>57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8D61F31-5FCA-4B40-8B4E-AC136C33F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461962</xdr:colOff>
      <xdr:row>2</xdr:row>
      <xdr:rowOff>38100</xdr:rowOff>
    </xdr:from>
    <xdr:to>
      <xdr:col>16</xdr:col>
      <xdr:colOff>552450</xdr:colOff>
      <xdr:row>34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6783FC9-C70F-4A80-BB10-0642CE815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8</xdr:row>
      <xdr:rowOff>185737</xdr:rowOff>
    </xdr:from>
    <xdr:to>
      <xdr:col>11</xdr:col>
      <xdr:colOff>361950</xdr:colOff>
      <xdr:row>23</xdr:row>
      <xdr:rowOff>71437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E18E511-AF1D-484E-B166-6C870BDD4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18</xdr:row>
      <xdr:rowOff>31750</xdr:rowOff>
    </xdr:from>
    <xdr:to>
      <xdr:col>17</xdr:col>
      <xdr:colOff>266700</xdr:colOff>
      <xdr:row>39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48BD64-169B-6FD6-1EDE-7E0E34088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kofcanada.ca/rates/related/inflation-calculator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ihr-irsc.gc.ca/e/51098.html" TargetMode="External"/><Relationship Id="rId13" Type="http://schemas.openxmlformats.org/officeDocument/2006/relationships/hyperlink" Target="https://cihr-irsc.gc.ca/e/52355.html" TargetMode="External"/><Relationship Id="rId18" Type="http://schemas.openxmlformats.org/officeDocument/2006/relationships/hyperlink" Target="https://cihr-irsc.gc.ca/e/53379.html" TargetMode="External"/><Relationship Id="rId3" Type="http://schemas.openxmlformats.org/officeDocument/2006/relationships/hyperlink" Target="https://cihr-irsc.gc.ca/e/49852.html" TargetMode="External"/><Relationship Id="rId21" Type="http://schemas.openxmlformats.org/officeDocument/2006/relationships/hyperlink" Target="https://cihr-irsc.gc.ca/e/53975.html" TargetMode="External"/><Relationship Id="rId7" Type="http://schemas.openxmlformats.org/officeDocument/2006/relationships/hyperlink" Target="https://cihr-irsc.gc.ca/e/50313.html" TargetMode="External"/><Relationship Id="rId12" Type="http://schemas.openxmlformats.org/officeDocument/2006/relationships/hyperlink" Target="https://cihr-irsc.gc.ca/e/51582.html" TargetMode="External"/><Relationship Id="rId17" Type="http://schemas.openxmlformats.org/officeDocument/2006/relationships/hyperlink" Target="https://cihr-irsc.gc.ca/e/54191.html" TargetMode="External"/><Relationship Id="rId2" Type="http://schemas.openxmlformats.org/officeDocument/2006/relationships/hyperlink" Target="https://cihr-irsc.gc.ca/e/51837.html" TargetMode="External"/><Relationship Id="rId16" Type="http://schemas.openxmlformats.org/officeDocument/2006/relationships/hyperlink" Target="https://cihr-irsc.gc.ca/e/53104.html" TargetMode="External"/><Relationship Id="rId20" Type="http://schemas.openxmlformats.org/officeDocument/2006/relationships/hyperlink" Target="https://cihr-irsc.gc.ca/e/53796.html" TargetMode="External"/><Relationship Id="rId1" Type="http://schemas.openxmlformats.org/officeDocument/2006/relationships/hyperlink" Target="https://cihr-irsc.gc.ca/e/52145.html" TargetMode="External"/><Relationship Id="rId6" Type="http://schemas.openxmlformats.org/officeDocument/2006/relationships/hyperlink" Target="https://cihr-irsc.gc.ca/e/50488.html" TargetMode="External"/><Relationship Id="rId11" Type="http://schemas.openxmlformats.org/officeDocument/2006/relationships/hyperlink" Target="https://cihr-irsc.gc.ca/e/51312.html" TargetMode="External"/><Relationship Id="rId5" Type="http://schemas.openxmlformats.org/officeDocument/2006/relationships/hyperlink" Target="https://cihr-irsc.gc.ca/e/49854.html" TargetMode="External"/><Relationship Id="rId15" Type="http://schemas.openxmlformats.org/officeDocument/2006/relationships/hyperlink" Target="https://cihr-irsc.gc.ca/e/52814.html" TargetMode="External"/><Relationship Id="rId23" Type="http://schemas.openxmlformats.org/officeDocument/2006/relationships/hyperlink" Target="https://cihr-irsc.gc.ca/e/54594.html" TargetMode="External"/><Relationship Id="rId10" Type="http://schemas.openxmlformats.org/officeDocument/2006/relationships/hyperlink" Target="https://cihr-irsc.gc.ca/e/51081.html" TargetMode="External"/><Relationship Id="rId19" Type="http://schemas.openxmlformats.org/officeDocument/2006/relationships/hyperlink" Target="https://cihr-irsc.gc.ca/e/53569.html" TargetMode="External"/><Relationship Id="rId4" Type="http://schemas.openxmlformats.org/officeDocument/2006/relationships/hyperlink" Target="https://open.canada.ca/data/en/dataset/af589454-caf5-4b6f-86ed-c871567c61de" TargetMode="External"/><Relationship Id="rId9" Type="http://schemas.openxmlformats.org/officeDocument/2006/relationships/hyperlink" Target="https://cihr-irsc.gc.ca/e/50802.html" TargetMode="External"/><Relationship Id="rId14" Type="http://schemas.openxmlformats.org/officeDocument/2006/relationships/hyperlink" Target="https://cihr-irsc.gc.ca/e/52598.html" TargetMode="External"/><Relationship Id="rId22" Type="http://schemas.openxmlformats.org/officeDocument/2006/relationships/hyperlink" Target="https://cihr-irsc.gc.ca/e/54393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cihr-irsc.gc.ca/e/51837.htm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cihr-irsc.gc.ca/e/52145.html" TargetMode="External"/><Relationship Id="rId1" Type="http://schemas.openxmlformats.org/officeDocument/2006/relationships/hyperlink" Target="https://open.canada.ca/data/en/dataset/af589454-caf5-4b6f-86ed-c871567c61de" TargetMode="External"/><Relationship Id="rId6" Type="http://schemas.openxmlformats.org/officeDocument/2006/relationships/hyperlink" Target="https://cihr-irsc.gc.ca/e/54191.html" TargetMode="External"/><Relationship Id="rId5" Type="http://schemas.openxmlformats.org/officeDocument/2006/relationships/hyperlink" Target="https://cihr-irsc.gc.ca/e/53104.html" TargetMode="External"/><Relationship Id="rId4" Type="http://schemas.openxmlformats.org/officeDocument/2006/relationships/hyperlink" Target="https://cihr-irsc.gc.ca/e/49852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nserc-crsng.canada.ca/en/plans-priorites-et-rendement/2021-22-departmental-results-report/departmental-spending-trend-graph" TargetMode="External"/><Relationship Id="rId2" Type="http://schemas.openxmlformats.org/officeDocument/2006/relationships/hyperlink" Target="https://www.tbs-sct.canada.ca/ems-sgd/edb-bdd/index-eng.html" TargetMode="External"/><Relationship Id="rId1" Type="http://schemas.openxmlformats.org/officeDocument/2006/relationships/hyperlink" Target="https://www.bankofcanada.ca/rates/related/inflation-calculator/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sciencereview.ca/eic/site/059.nsf/vwapj/ScienceReview_April2017-rv.pdf/$file/ScienceReview_April2017-rv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ations.gc.ca/collections/collection_2011/crsh-sshrc/CR1-3-2011-eng.pdf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www.tbs-sct.canada.ca/dpr-rmr/2008-2009/inst/ssh/ssh01-eng.asp" TargetMode="External"/><Relationship Id="rId1" Type="http://schemas.openxmlformats.org/officeDocument/2006/relationships/hyperlink" Target="https://www.tbs-sct.canada.ca/dpr-rmr/2006-2007/inst/ssh/ssh01-eng.asp" TargetMode="External"/><Relationship Id="rId6" Type="http://schemas.openxmlformats.org/officeDocument/2006/relationships/hyperlink" Target="https://www.sshrc-crsh.gc.ca/about-au_sujet/publications/drr/2020-2021/drr-rrm-eng.aspx" TargetMode="External"/><Relationship Id="rId5" Type="http://schemas.openxmlformats.org/officeDocument/2006/relationships/hyperlink" Target="https://www.sshrc-crsh.gc.ca/about-au_sujet/publications/dpr-rmr/2015-2016/dpr-rmr-eng.aspx" TargetMode="External"/><Relationship Id="rId4" Type="http://schemas.openxmlformats.org/officeDocument/2006/relationships/hyperlink" Target="https://www.sshrc-crsh.gc.ca/about-au_sujet/publications/dpr-rmr/2012-2013/dpr-rmr-eng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A1A8-633C-4FBD-9229-7D7D9C90BA8B}">
  <dimension ref="A1:AA15"/>
  <sheetViews>
    <sheetView topLeftCell="J16" workbookViewId="0">
      <selection activeCell="C7" sqref="C7"/>
    </sheetView>
  </sheetViews>
  <sheetFormatPr defaultColWidth="9.21875" defaultRowHeight="14.4" x14ac:dyDescent="0.3"/>
  <cols>
    <col min="1" max="1" width="14.5546875" customWidth="1"/>
    <col min="22" max="22" width="11.5546875" customWidth="1"/>
    <col min="23" max="23" width="9.44140625" bestFit="1" customWidth="1"/>
  </cols>
  <sheetData>
    <row r="1" spans="1:27" x14ac:dyDescent="0.3">
      <c r="A1" s="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18</v>
      </c>
      <c r="S1" t="s">
        <v>19</v>
      </c>
      <c r="T1" t="s">
        <v>125</v>
      </c>
      <c r="U1" t="s">
        <v>124</v>
      </c>
      <c r="V1" t="s">
        <v>131</v>
      </c>
      <c r="W1" t="s">
        <v>174</v>
      </c>
      <c r="X1" t="s">
        <v>175</v>
      </c>
      <c r="Y1" t="s">
        <v>176</v>
      </c>
      <c r="Z1" t="s">
        <v>177</v>
      </c>
      <c r="AA1" t="s">
        <v>178</v>
      </c>
    </row>
    <row r="2" spans="1:27" x14ac:dyDescent="0.3">
      <c r="A2" s="2" t="s">
        <v>17</v>
      </c>
      <c r="B2" s="3">
        <v>370</v>
      </c>
      <c r="C2" s="3">
        <v>495</v>
      </c>
      <c r="D2" s="3">
        <v>587</v>
      </c>
      <c r="E2" s="3">
        <v>647</v>
      </c>
      <c r="F2" s="3">
        <v>705</v>
      </c>
      <c r="G2" s="3">
        <v>758</v>
      </c>
      <c r="H2" s="3">
        <v>800</v>
      </c>
      <c r="I2" s="3">
        <v>927</v>
      </c>
      <c r="J2" s="3">
        <v>917</v>
      </c>
      <c r="K2" s="3">
        <v>929</v>
      </c>
      <c r="L2" s="3">
        <v>967</v>
      </c>
      <c r="M2" s="3">
        <v>951</v>
      </c>
      <c r="N2" s="3">
        <v>941</v>
      </c>
      <c r="O2" s="3">
        <v>944</v>
      </c>
      <c r="P2" s="3">
        <v>960</v>
      </c>
      <c r="Q2" s="3">
        <v>973</v>
      </c>
      <c r="R2" s="3">
        <v>1025</v>
      </c>
      <c r="S2" s="3">
        <v>1036</v>
      </c>
      <c r="T2" s="3">
        <v>1088</v>
      </c>
      <c r="U2" s="3">
        <v>1135</v>
      </c>
      <c r="V2" s="9">
        <f>V8-203.6</f>
        <v>1236.4000000000001</v>
      </c>
      <c r="W2" s="3">
        <v>1315.2</v>
      </c>
      <c r="X2" s="3">
        <v>1258.4000000000001</v>
      </c>
      <c r="Y2" s="3">
        <v>1258.4000000000001</v>
      </c>
      <c r="Z2" s="3">
        <v>1336.2</v>
      </c>
    </row>
    <row r="3" spans="1:27" x14ac:dyDescent="0.3">
      <c r="A3" s="2" t="s">
        <v>148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2">
        <v>1440</v>
      </c>
    </row>
    <row r="4" spans="1:27" x14ac:dyDescent="0.3">
      <c r="A4" t="s">
        <v>20</v>
      </c>
      <c r="B4">
        <v>370</v>
      </c>
      <c r="C4">
        <v>486</v>
      </c>
      <c r="D4">
        <v>559</v>
      </c>
      <c r="E4">
        <v>606</v>
      </c>
      <c r="F4">
        <v>645</v>
      </c>
      <c r="G4">
        <v>677</v>
      </c>
      <c r="H4">
        <v>707</v>
      </c>
      <c r="I4">
        <v>800</v>
      </c>
      <c r="J4">
        <v>771</v>
      </c>
      <c r="K4">
        <v>781</v>
      </c>
      <c r="L4">
        <v>793</v>
      </c>
      <c r="M4">
        <v>758</v>
      </c>
      <c r="N4">
        <v>741</v>
      </c>
      <c r="O4">
        <v>739</v>
      </c>
      <c r="P4">
        <v>734</v>
      </c>
      <c r="Q4">
        <v>736</v>
      </c>
      <c r="R4">
        <v>764</v>
      </c>
      <c r="S4">
        <v>762</v>
      </c>
      <c r="T4">
        <v>768</v>
      </c>
      <c r="U4">
        <v>797</v>
      </c>
      <c r="V4">
        <v>772.24</v>
      </c>
      <c r="W4">
        <v>883</v>
      </c>
      <c r="X4">
        <v>794.6</v>
      </c>
      <c r="Y4">
        <v>768.5</v>
      </c>
      <c r="Z4">
        <v>801.4</v>
      </c>
    </row>
    <row r="5" spans="1:27" x14ac:dyDescent="0.3">
      <c r="A5" t="s">
        <v>149</v>
      </c>
      <c r="V5">
        <v>899</v>
      </c>
    </row>
    <row r="7" spans="1:27" x14ac:dyDescent="0.3">
      <c r="A7" t="s">
        <v>21</v>
      </c>
      <c r="C7">
        <f t="shared" ref="C7:M7" si="0">((C2/B2)-1)*100</f>
        <v>33.783783783783797</v>
      </c>
      <c r="D7">
        <f t="shared" si="0"/>
        <v>18.585858585858595</v>
      </c>
      <c r="E7">
        <f t="shared" si="0"/>
        <v>10.221465076660996</v>
      </c>
      <c r="F7">
        <f t="shared" si="0"/>
        <v>8.9644513137558057</v>
      </c>
      <c r="G7">
        <f t="shared" si="0"/>
        <v>7.5177304964539005</v>
      </c>
      <c r="H7">
        <f t="shared" si="0"/>
        <v>5.5408970976253302</v>
      </c>
      <c r="I7">
        <f t="shared" si="0"/>
        <v>15.874999999999995</v>
      </c>
      <c r="J7">
        <f t="shared" si="0"/>
        <v>-1.0787486515641875</v>
      </c>
      <c r="K7">
        <f t="shared" si="0"/>
        <v>1.3086150490730697</v>
      </c>
      <c r="L7">
        <f t="shared" si="0"/>
        <v>4.0904198062432728</v>
      </c>
      <c r="M7">
        <f t="shared" si="0"/>
        <v>-1.6546018614270963</v>
      </c>
      <c r="N7">
        <f t="shared" ref="N7:S7" si="1">((N2/M2)-1)*100</f>
        <v>-1.0515247108307091</v>
      </c>
      <c r="O7">
        <f t="shared" si="1"/>
        <v>0.31880977683316214</v>
      </c>
      <c r="P7">
        <f t="shared" si="1"/>
        <v>1.6949152542372836</v>
      </c>
      <c r="Q7">
        <f t="shared" si="1"/>
        <v>1.3541666666666563</v>
      </c>
      <c r="R7">
        <f t="shared" si="1"/>
        <v>5.3442959917780142</v>
      </c>
      <c r="S7">
        <f t="shared" si="1"/>
        <v>1.073170731707318</v>
      </c>
      <c r="T7">
        <f t="shared" ref="T7" si="2">((T2/S2)-1)*100</f>
        <v>5.0193050193050093</v>
      </c>
      <c r="U7">
        <f t="shared" ref="U7" si="3">((U2/T2)-1)*100</f>
        <v>4.3198529411764719</v>
      </c>
      <c r="V7">
        <f>((V2/U2)-1)*100</f>
        <v>8.9339207048458213</v>
      </c>
      <c r="W7" s="13">
        <f>((W2/V2)-1)*100</f>
        <v>6.3733419605305652</v>
      </c>
      <c r="X7">
        <f>((X2/W2)-1)*100</f>
        <v>-4.3187347931873399</v>
      </c>
      <c r="Y7">
        <f>((Y2/X2)-1)*100</f>
        <v>0</v>
      </c>
      <c r="Z7">
        <f>((Z2/Y2)-1)*100</f>
        <v>6.1824539097266262</v>
      </c>
    </row>
    <row r="8" spans="1:27" x14ac:dyDescent="0.3">
      <c r="A8" t="s">
        <v>145</v>
      </c>
      <c r="V8" s="3">
        <v>1440</v>
      </c>
      <c r="W8" t="s">
        <v>147</v>
      </c>
    </row>
    <row r="9" spans="1:27" x14ac:dyDescent="0.3">
      <c r="A9" t="s">
        <v>146</v>
      </c>
      <c r="V9">
        <v>899</v>
      </c>
    </row>
    <row r="10" spans="1:27" x14ac:dyDescent="0.3">
      <c r="V10">
        <f>((V8/U2)-1)*100</f>
        <v>26.872246696035251</v>
      </c>
    </row>
    <row r="13" spans="1:27" x14ac:dyDescent="0.3">
      <c r="A13" t="s">
        <v>36</v>
      </c>
      <c r="S13" t="s">
        <v>23</v>
      </c>
    </row>
    <row r="14" spans="1:27" x14ac:dyDescent="0.3">
      <c r="A14" t="s">
        <v>169</v>
      </c>
      <c r="S14" s="8" t="s">
        <v>24</v>
      </c>
    </row>
    <row r="15" spans="1:27" x14ac:dyDescent="0.3">
      <c r="A15" t="s">
        <v>37</v>
      </c>
    </row>
  </sheetData>
  <hyperlinks>
    <hyperlink ref="S14" r:id="rId1" xr:uid="{ABB3BB2B-9982-4856-A200-AE7474D55B85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0B8E-0CD2-4A68-A0F9-F0235290C8B1}">
  <dimension ref="A2:N55"/>
  <sheetViews>
    <sheetView topLeftCell="A28" workbookViewId="0">
      <selection activeCell="Q37" sqref="Q37"/>
    </sheetView>
  </sheetViews>
  <sheetFormatPr defaultRowHeight="14.4" x14ac:dyDescent="0.3"/>
  <cols>
    <col min="1" max="1" width="14.33203125" customWidth="1"/>
  </cols>
  <sheetData>
    <row r="2" spans="1:7" ht="15.6" x14ac:dyDescent="0.3">
      <c r="A2" s="4" t="s">
        <v>41</v>
      </c>
    </row>
    <row r="3" spans="1:7" ht="15.6" x14ac:dyDescent="0.3">
      <c r="A3" s="4" t="s">
        <v>56</v>
      </c>
      <c r="G3" s="8" t="s">
        <v>40</v>
      </c>
    </row>
    <row r="4" spans="1:7" ht="15.6" x14ac:dyDescent="0.3">
      <c r="A4" s="4" t="s">
        <v>57</v>
      </c>
      <c r="G4" s="4" t="s">
        <v>40</v>
      </c>
    </row>
    <row r="5" spans="1:7" ht="15.6" x14ac:dyDescent="0.3">
      <c r="A5" s="4" t="s">
        <v>58</v>
      </c>
      <c r="G5" s="4" t="s">
        <v>40</v>
      </c>
    </row>
    <row r="6" spans="1:7" ht="15.6" x14ac:dyDescent="0.3">
      <c r="A6" s="4" t="s">
        <v>59</v>
      </c>
      <c r="G6" s="4" t="s">
        <v>40</v>
      </c>
    </row>
    <row r="7" spans="1:7" ht="15.6" x14ac:dyDescent="0.3">
      <c r="A7" s="4" t="s">
        <v>60</v>
      </c>
      <c r="G7" s="4" t="s">
        <v>40</v>
      </c>
    </row>
    <row r="8" spans="1:7" ht="15.6" x14ac:dyDescent="0.3">
      <c r="A8" s="4" t="s">
        <v>61</v>
      </c>
      <c r="G8" s="4" t="s">
        <v>40</v>
      </c>
    </row>
    <row r="9" spans="1:7" ht="15.6" x14ac:dyDescent="0.3">
      <c r="A9" s="4" t="s">
        <v>62</v>
      </c>
      <c r="G9" s="4" t="s">
        <v>40</v>
      </c>
    </row>
    <row r="10" spans="1:7" ht="15.6" x14ac:dyDescent="0.3">
      <c r="A10" s="4" t="s">
        <v>63</v>
      </c>
      <c r="G10" s="4" t="s">
        <v>40</v>
      </c>
    </row>
    <row r="11" spans="1:7" ht="15.6" x14ac:dyDescent="0.3">
      <c r="A11" s="4" t="s">
        <v>64</v>
      </c>
      <c r="G11" s="4" t="s">
        <v>40</v>
      </c>
    </row>
    <row r="12" spans="1:7" ht="15.6" x14ac:dyDescent="0.3">
      <c r="A12" s="4" t="s">
        <v>65</v>
      </c>
      <c r="G12" s="4" t="s">
        <v>40</v>
      </c>
    </row>
    <row r="13" spans="1:7" ht="15.6" x14ac:dyDescent="0.3">
      <c r="A13" s="4" t="s">
        <v>66</v>
      </c>
      <c r="G13" s="4" t="s">
        <v>40</v>
      </c>
    </row>
    <row r="14" spans="1:7" ht="15.6" x14ac:dyDescent="0.3">
      <c r="A14" s="4" t="s">
        <v>67</v>
      </c>
      <c r="G14" s="4" t="s">
        <v>40</v>
      </c>
    </row>
    <row r="15" spans="1:7" ht="15.6" x14ac:dyDescent="0.3">
      <c r="A15" s="4" t="s">
        <v>68</v>
      </c>
      <c r="G15" s="4" t="s">
        <v>40</v>
      </c>
    </row>
    <row r="16" spans="1:7" ht="15.6" x14ac:dyDescent="0.3">
      <c r="A16" s="4" t="s">
        <v>69</v>
      </c>
      <c r="G16" s="4" t="s">
        <v>40</v>
      </c>
    </row>
    <row r="17" spans="1:7" ht="15.6" x14ac:dyDescent="0.3">
      <c r="A17" s="4" t="s">
        <v>70</v>
      </c>
      <c r="G17" s="4" t="s">
        <v>40</v>
      </c>
    </row>
    <row r="18" spans="1:7" ht="15.6" x14ac:dyDescent="0.3">
      <c r="A18" s="4" t="s">
        <v>71</v>
      </c>
      <c r="G18" s="4" t="s">
        <v>40</v>
      </c>
    </row>
    <row r="19" spans="1:7" ht="15.6" x14ac:dyDescent="0.3">
      <c r="A19" s="4" t="s">
        <v>72</v>
      </c>
      <c r="G19" s="4" t="s">
        <v>40</v>
      </c>
    </row>
    <row r="20" spans="1:7" ht="15.6" x14ac:dyDescent="0.3">
      <c r="A20" s="4" t="s">
        <v>73</v>
      </c>
      <c r="G20" s="4" t="s">
        <v>40</v>
      </c>
    </row>
    <row r="21" spans="1:7" ht="15.6" x14ac:dyDescent="0.3">
      <c r="A21" s="4" t="s">
        <v>74</v>
      </c>
      <c r="G21" s="4" t="s">
        <v>40</v>
      </c>
    </row>
    <row r="22" spans="1:7" ht="15.6" x14ac:dyDescent="0.3">
      <c r="A22" s="4" t="s">
        <v>75</v>
      </c>
      <c r="G22" s="4" t="s">
        <v>40</v>
      </c>
    </row>
    <row r="23" spans="1:7" ht="15.6" x14ac:dyDescent="0.3">
      <c r="A23" s="4" t="s">
        <v>76</v>
      </c>
      <c r="G23" s="4" t="s">
        <v>40</v>
      </c>
    </row>
    <row r="24" spans="1:7" ht="15.6" x14ac:dyDescent="0.3">
      <c r="A24" s="4" t="s">
        <v>77</v>
      </c>
      <c r="G24" s="4" t="s">
        <v>40</v>
      </c>
    </row>
    <row r="25" spans="1:7" ht="15.6" x14ac:dyDescent="0.3">
      <c r="A25" s="4" t="s">
        <v>78</v>
      </c>
      <c r="G25" s="4" t="s">
        <v>40</v>
      </c>
    </row>
    <row r="26" spans="1:7" ht="15.6" x14ac:dyDescent="0.3">
      <c r="A26" s="4" t="s">
        <v>79</v>
      </c>
      <c r="G26" s="4" t="s">
        <v>40</v>
      </c>
    </row>
    <row r="27" spans="1:7" ht="15.6" x14ac:dyDescent="0.3">
      <c r="A27" s="4" t="s">
        <v>80</v>
      </c>
      <c r="G27" s="4" t="s">
        <v>40</v>
      </c>
    </row>
    <row r="28" spans="1:7" ht="15.6" x14ac:dyDescent="0.3">
      <c r="A28" s="4" t="s">
        <v>81</v>
      </c>
      <c r="G28" s="4" t="s">
        <v>40</v>
      </c>
    </row>
    <row r="29" spans="1:7" ht="15.6" x14ac:dyDescent="0.3">
      <c r="A29" s="4" t="s">
        <v>82</v>
      </c>
      <c r="G29" s="4" t="s">
        <v>40</v>
      </c>
    </row>
    <row r="30" spans="1:7" ht="15.6" x14ac:dyDescent="0.3">
      <c r="A30" s="4" t="s">
        <v>83</v>
      </c>
      <c r="G30" s="4" t="s">
        <v>40</v>
      </c>
    </row>
    <row r="31" spans="1:7" ht="15.6" x14ac:dyDescent="0.3">
      <c r="A31" s="4" t="s">
        <v>84</v>
      </c>
      <c r="G31" s="4" t="s">
        <v>40</v>
      </c>
    </row>
    <row r="32" spans="1:7" ht="15.6" x14ac:dyDescent="0.3">
      <c r="A32" s="4" t="s">
        <v>85</v>
      </c>
      <c r="G32" s="4" t="s">
        <v>40</v>
      </c>
    </row>
    <row r="33" spans="1:14" ht="15.6" x14ac:dyDescent="0.3">
      <c r="A33" s="4" t="s">
        <v>86</v>
      </c>
      <c r="B33">
        <v>292</v>
      </c>
      <c r="G33" s="8" t="s">
        <v>87</v>
      </c>
      <c r="L33" t="s">
        <v>142</v>
      </c>
      <c r="M33" t="s">
        <v>143</v>
      </c>
      <c r="N33" t="s">
        <v>144</v>
      </c>
    </row>
    <row r="34" spans="1:14" ht="15.6" x14ac:dyDescent="0.3">
      <c r="A34" s="4" t="s">
        <v>88</v>
      </c>
      <c r="B34">
        <v>376</v>
      </c>
      <c r="G34" s="8" t="s">
        <v>89</v>
      </c>
      <c r="K34">
        <v>2016</v>
      </c>
      <c r="L34">
        <f>SUM(B34:B36)</f>
        <v>935</v>
      </c>
      <c r="M34">
        <f>B34+B36</f>
        <v>735</v>
      </c>
      <c r="N34">
        <v>200</v>
      </c>
    </row>
    <row r="35" spans="1:14" ht="15.6" x14ac:dyDescent="0.3">
      <c r="A35" s="4" t="s">
        <v>90</v>
      </c>
      <c r="B35">
        <v>200</v>
      </c>
      <c r="G35" s="8" t="s">
        <v>91</v>
      </c>
      <c r="K35">
        <v>2017</v>
      </c>
      <c r="L35">
        <f>B37+B38</f>
        <v>473</v>
      </c>
      <c r="M35">
        <f>B38</f>
        <v>372</v>
      </c>
      <c r="N35">
        <v>101</v>
      </c>
    </row>
    <row r="36" spans="1:14" ht="15.6" x14ac:dyDescent="0.3">
      <c r="A36" s="4" t="s">
        <v>92</v>
      </c>
      <c r="B36">
        <v>359</v>
      </c>
      <c r="G36" s="8" t="s">
        <v>93</v>
      </c>
      <c r="K36">
        <v>2018</v>
      </c>
      <c r="L36">
        <f>B39+B41+B40</f>
        <v>633</v>
      </c>
      <c r="M36">
        <f>B39+B41</f>
        <v>552</v>
      </c>
      <c r="N36">
        <f>B40</f>
        <v>81</v>
      </c>
    </row>
    <row r="37" spans="1:14" ht="15.6" x14ac:dyDescent="0.3">
      <c r="A37" s="4" t="s">
        <v>94</v>
      </c>
      <c r="B37">
        <v>101</v>
      </c>
      <c r="G37" s="8" t="s">
        <v>95</v>
      </c>
      <c r="K37">
        <v>2019</v>
      </c>
      <c r="L37">
        <f>B42+B43</f>
        <v>550</v>
      </c>
      <c r="M37">
        <f>B42+B43</f>
        <v>550</v>
      </c>
    </row>
    <row r="38" spans="1:14" ht="15.6" x14ac:dyDescent="0.3">
      <c r="A38" s="4" t="s">
        <v>96</v>
      </c>
      <c r="B38">
        <v>372</v>
      </c>
      <c r="G38" s="8" t="s">
        <v>97</v>
      </c>
      <c r="K38">
        <v>2020</v>
      </c>
      <c r="L38">
        <f>B44+B45</f>
        <v>527</v>
      </c>
      <c r="M38">
        <f>B44+B45</f>
        <v>527</v>
      </c>
    </row>
    <row r="39" spans="1:14" ht="15.6" x14ac:dyDescent="0.3">
      <c r="A39" s="4" t="s">
        <v>98</v>
      </c>
      <c r="B39">
        <v>277</v>
      </c>
      <c r="G39" s="8" t="s">
        <v>99</v>
      </c>
      <c r="K39">
        <v>2021</v>
      </c>
      <c r="L39">
        <f>B46+B47</f>
        <v>650</v>
      </c>
      <c r="M39">
        <f>B46+B47</f>
        <v>650</v>
      </c>
    </row>
    <row r="40" spans="1:14" ht="15.6" x14ac:dyDescent="0.3">
      <c r="A40" s="4" t="s">
        <v>140</v>
      </c>
      <c r="B40">
        <v>81</v>
      </c>
      <c r="G40" s="8" t="s">
        <v>141</v>
      </c>
      <c r="K40">
        <v>2022</v>
      </c>
      <c r="M40">
        <f>B49+B48</f>
        <v>650</v>
      </c>
    </row>
    <row r="41" spans="1:14" ht="15.6" x14ac:dyDescent="0.3">
      <c r="A41" s="4" t="s">
        <v>100</v>
      </c>
      <c r="B41">
        <v>275</v>
      </c>
      <c r="G41" s="8" t="s">
        <v>101</v>
      </c>
      <c r="K41">
        <v>2023</v>
      </c>
      <c r="M41">
        <f>B50+B51</f>
        <v>650</v>
      </c>
    </row>
    <row r="42" spans="1:14" ht="15.6" x14ac:dyDescent="0.3">
      <c r="A42" s="4" t="s">
        <v>102</v>
      </c>
      <c r="B42">
        <v>275</v>
      </c>
      <c r="G42" s="8" t="s">
        <v>103</v>
      </c>
      <c r="K42">
        <v>2024</v>
      </c>
      <c r="M42">
        <f>B52+B53</f>
        <v>736</v>
      </c>
    </row>
    <row r="43" spans="1:14" ht="15.6" x14ac:dyDescent="0.3">
      <c r="A43" s="4" t="s">
        <v>104</v>
      </c>
      <c r="B43">
        <v>275</v>
      </c>
      <c r="G43" s="8" t="s">
        <v>105</v>
      </c>
      <c r="K43">
        <v>2025</v>
      </c>
      <c r="M43">
        <f>B54+B55</f>
        <v>824</v>
      </c>
    </row>
    <row r="44" spans="1:14" ht="15.6" x14ac:dyDescent="0.3">
      <c r="A44" s="4" t="s">
        <v>106</v>
      </c>
      <c r="B44">
        <v>253</v>
      </c>
      <c r="G44" s="8" t="s">
        <v>107</v>
      </c>
    </row>
    <row r="45" spans="1:14" ht="15.6" x14ac:dyDescent="0.3">
      <c r="A45" s="4" t="s">
        <v>134</v>
      </c>
      <c r="B45">
        <v>274</v>
      </c>
      <c r="G45" s="8" t="s">
        <v>135</v>
      </c>
    </row>
    <row r="46" spans="1:14" ht="15.6" x14ac:dyDescent="0.3">
      <c r="A46" s="4" t="s">
        <v>133</v>
      </c>
      <c r="B46">
        <v>325</v>
      </c>
      <c r="G46" s="8" t="s">
        <v>132</v>
      </c>
    </row>
    <row r="47" spans="1:14" ht="15.6" x14ac:dyDescent="0.3">
      <c r="A47" s="4" t="s">
        <v>138</v>
      </c>
      <c r="B47">
        <v>325</v>
      </c>
      <c r="G47" s="8" t="s">
        <v>139</v>
      </c>
    </row>
    <row r="48" spans="1:14" ht="15.6" x14ac:dyDescent="0.3">
      <c r="A48" s="4" t="s">
        <v>136</v>
      </c>
      <c r="B48">
        <v>325</v>
      </c>
      <c r="G48" s="8" t="s">
        <v>137</v>
      </c>
    </row>
    <row r="49" spans="1:7" x14ac:dyDescent="0.3">
      <c r="A49" t="s">
        <v>181</v>
      </c>
      <c r="B49">
        <v>325</v>
      </c>
      <c r="G49" s="8" t="s">
        <v>182</v>
      </c>
    </row>
    <row r="50" spans="1:7" x14ac:dyDescent="0.3">
      <c r="A50" t="s">
        <v>179</v>
      </c>
      <c r="B50">
        <v>325</v>
      </c>
      <c r="G50" s="8" t="s">
        <v>180</v>
      </c>
    </row>
    <row r="51" spans="1:7" x14ac:dyDescent="0.3">
      <c r="A51" t="s">
        <v>185</v>
      </c>
      <c r="B51">
        <v>325</v>
      </c>
      <c r="G51" s="8" t="s">
        <v>186</v>
      </c>
    </row>
    <row r="52" spans="1:7" x14ac:dyDescent="0.3">
      <c r="A52" t="s">
        <v>183</v>
      </c>
      <c r="B52">
        <v>325</v>
      </c>
      <c r="G52" s="8" t="s">
        <v>184</v>
      </c>
    </row>
    <row r="53" spans="1:7" x14ac:dyDescent="0.3">
      <c r="A53" t="s">
        <v>187</v>
      </c>
      <c r="B53">
        <v>411</v>
      </c>
      <c r="G53" s="8" t="s">
        <v>190</v>
      </c>
    </row>
    <row r="54" spans="1:7" x14ac:dyDescent="0.3">
      <c r="A54" t="s">
        <v>188</v>
      </c>
      <c r="B54">
        <v>411</v>
      </c>
      <c r="G54" s="8" t="s">
        <v>191</v>
      </c>
    </row>
    <row r="55" spans="1:7" x14ac:dyDescent="0.3">
      <c r="A55" t="s">
        <v>189</v>
      </c>
      <c r="B55">
        <v>413</v>
      </c>
      <c r="G55" s="8" t="s">
        <v>192</v>
      </c>
    </row>
  </sheetData>
  <hyperlinks>
    <hyperlink ref="G44" r:id="rId1" xr:uid="{EFAC0A31-72FC-4E5C-BD04-0B479632B4AB}"/>
    <hyperlink ref="G43" r:id="rId2" xr:uid="{C3C49854-96E8-4661-9F97-31112E73D5CC}"/>
    <hyperlink ref="G34" r:id="rId3" xr:uid="{F66FA74F-55DC-4B74-91BA-CBC311EC2436}"/>
    <hyperlink ref="G3" r:id="rId4" xr:uid="{C8964741-FDA0-48B3-AED3-41092BAEBD9A}"/>
    <hyperlink ref="G33" r:id="rId5" xr:uid="{12394A88-7643-45B2-A205-C3592251F305}"/>
    <hyperlink ref="G35" r:id="rId6" xr:uid="{0C07BBA3-65E3-4E32-82FC-6EBDE8C4EB37}"/>
    <hyperlink ref="G36" r:id="rId7" xr:uid="{8ED99000-0737-4AC1-8EA4-3D7876F26237}"/>
    <hyperlink ref="G37" r:id="rId8" xr:uid="{FB1897EB-126A-473B-949C-6E1562D979EE}"/>
    <hyperlink ref="G38" r:id="rId9" xr:uid="{CE596AE9-6DEE-4CFC-AEEA-C7F11BA85CE1}"/>
    <hyperlink ref="G39" r:id="rId10" xr:uid="{BDC0FE7B-8F9F-4B1F-A405-B5B9F41951F1}"/>
    <hyperlink ref="G41" r:id="rId11" xr:uid="{F63442CA-7096-41A6-A3BB-7AAD53D27FA2}"/>
    <hyperlink ref="G42" r:id="rId12" xr:uid="{2F623406-B092-4193-80EE-8CAD884E461B}"/>
    <hyperlink ref="G45" r:id="rId13" xr:uid="{5D93C565-5779-4982-9279-E694B7E6CC5B}"/>
    <hyperlink ref="G46" r:id="rId14" xr:uid="{365ECCD9-5BF9-4855-A777-D73FA7B82C34}"/>
    <hyperlink ref="G47" r:id="rId15" xr:uid="{781AFC4A-0377-414E-A56A-75C13259623D}"/>
    <hyperlink ref="G48" r:id="rId16" xr:uid="{79F5F4D9-4D4E-40E7-85BF-2A14FD66230F}"/>
    <hyperlink ref="G53" r:id="rId17" xr:uid="{D2DA0304-DED0-43EB-9BC4-D62976D30826}"/>
    <hyperlink ref="G49" r:id="rId18" xr:uid="{7DEE4DF0-6877-4C3A-B54F-9E7EB90FBFE0}"/>
    <hyperlink ref="G50" r:id="rId19" xr:uid="{C0582DBB-7304-4F03-B752-2F9F009C6CF7}"/>
    <hyperlink ref="G51" r:id="rId20" xr:uid="{459EC6E4-D9B8-4549-AE95-010F5B02B783}"/>
    <hyperlink ref="G52" r:id="rId21" xr:uid="{D830BCD5-C903-4E4D-ADD6-EBA32C63C750}"/>
    <hyperlink ref="G54" r:id="rId22" xr:uid="{6B72BFAA-2219-4BE7-A457-F2D936F45634}"/>
    <hyperlink ref="G55" r:id="rId23" xr:uid="{C1DC0410-88DF-4089-AD77-E7B65A5CCBF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F8F42-D948-48F0-8510-159AD561D712}">
  <dimension ref="A1:X56"/>
  <sheetViews>
    <sheetView topLeftCell="L36" workbookViewId="0">
      <selection activeCell="N50" sqref="N50:N56"/>
    </sheetView>
  </sheetViews>
  <sheetFormatPr defaultColWidth="11.44140625" defaultRowHeight="15.6" x14ac:dyDescent="0.3"/>
  <cols>
    <col min="1" max="1" width="15.44140625" style="4" bestFit="1" customWidth="1"/>
    <col min="2" max="2" width="5.21875" style="4" bestFit="1" customWidth="1"/>
    <col min="3" max="5" width="20.21875" style="4" hidden="1" customWidth="1"/>
    <col min="6" max="8" width="13.5546875" style="4" hidden="1" customWidth="1"/>
    <col min="9" max="9" width="10.44140625" style="4" hidden="1" customWidth="1"/>
    <col min="10" max="10" width="13.21875" style="4" hidden="1" customWidth="1"/>
    <col min="11" max="11" width="21.44140625" style="4" customWidth="1"/>
    <col min="12" max="12" width="17.77734375" style="4" customWidth="1"/>
    <col min="13" max="13" width="16.77734375" style="4" customWidth="1"/>
    <col min="14" max="16384" width="11.44140625" style="4"/>
  </cols>
  <sheetData>
    <row r="1" spans="1:24" x14ac:dyDescent="0.3">
      <c r="A1" s="4" t="s">
        <v>38</v>
      </c>
    </row>
    <row r="2" spans="1:24" x14ac:dyDescent="0.3">
      <c r="A2" s="4" t="s">
        <v>39</v>
      </c>
    </row>
    <row r="3" spans="1:24" x14ac:dyDescent="0.3">
      <c r="A3" s="5" t="s">
        <v>40</v>
      </c>
      <c r="U3" s="4" t="s">
        <v>16</v>
      </c>
      <c r="V3" s="4" t="s">
        <v>54</v>
      </c>
      <c r="W3" s="4" t="s">
        <v>55</v>
      </c>
      <c r="X3" s="4" t="s">
        <v>53</v>
      </c>
    </row>
    <row r="4" spans="1:24" x14ac:dyDescent="0.3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U4" s="4">
        <v>2000</v>
      </c>
      <c r="V4" s="6">
        <f>K5</f>
        <v>1260</v>
      </c>
      <c r="W4" s="6">
        <f>L5</f>
        <v>421</v>
      </c>
      <c r="X4" s="11">
        <f>W4/V4</f>
        <v>0.33412698412698411</v>
      </c>
    </row>
    <row r="5" spans="1:24" x14ac:dyDescent="0.3">
      <c r="A5" s="4" t="s">
        <v>56</v>
      </c>
      <c r="B5" s="4">
        <v>1</v>
      </c>
      <c r="C5" s="6">
        <v>588</v>
      </c>
      <c r="D5" s="6">
        <v>121</v>
      </c>
      <c r="E5" s="6">
        <v>81</v>
      </c>
      <c r="F5" s="6">
        <v>49</v>
      </c>
      <c r="G5" s="6">
        <v>333</v>
      </c>
      <c r="H5" s="6">
        <v>40</v>
      </c>
      <c r="I5" s="6">
        <v>29</v>
      </c>
      <c r="J5" s="6">
        <v>19</v>
      </c>
      <c r="K5" s="6">
        <f>SUM(C5:J5)</f>
        <v>1260</v>
      </c>
      <c r="L5" s="6">
        <f>SUM(G5:J5)</f>
        <v>421</v>
      </c>
      <c r="M5" s="7">
        <f>L5/K5</f>
        <v>0.33412698412698411</v>
      </c>
      <c r="N5" s="4" t="s">
        <v>40</v>
      </c>
      <c r="U5" s="4">
        <v>2001</v>
      </c>
      <c r="V5" s="6">
        <f>K6+K7</f>
        <v>2706</v>
      </c>
      <c r="W5" s="6">
        <f>L6+L7</f>
        <v>870</v>
      </c>
      <c r="X5" s="11">
        <f t="shared" ref="X5:X29" si="0">W5/V5</f>
        <v>0.3215077605321508</v>
      </c>
    </row>
    <row r="6" spans="1:24" x14ac:dyDescent="0.3">
      <c r="A6" s="4" t="s">
        <v>57</v>
      </c>
      <c r="B6" s="4">
        <v>2</v>
      </c>
      <c r="C6" s="6">
        <v>572</v>
      </c>
      <c r="D6" s="6">
        <v>108</v>
      </c>
      <c r="E6" s="6">
        <v>70</v>
      </c>
      <c r="F6" s="6">
        <v>75</v>
      </c>
      <c r="G6" s="6">
        <v>323</v>
      </c>
      <c r="H6" s="6">
        <v>34</v>
      </c>
      <c r="I6" s="6">
        <v>19</v>
      </c>
      <c r="J6" s="6">
        <v>20</v>
      </c>
      <c r="K6" s="6">
        <f t="shared" ref="K6:K31" si="1">SUM(C6:J6)</f>
        <v>1221</v>
      </c>
      <c r="L6" s="6">
        <f t="shared" ref="L6:L31" si="2">SUM(G6:J6)</f>
        <v>396</v>
      </c>
      <c r="M6" s="7">
        <f t="shared" ref="M6:M31" si="3">L6/K6</f>
        <v>0.32432432432432434</v>
      </c>
      <c r="N6" s="4" t="s">
        <v>40</v>
      </c>
      <c r="U6" s="4">
        <v>2002</v>
      </c>
      <c r="V6" s="6">
        <f>K8+K9</f>
        <v>2931</v>
      </c>
      <c r="W6" s="6">
        <f>L8+L9</f>
        <v>891</v>
      </c>
      <c r="X6" s="11">
        <f t="shared" si="0"/>
        <v>0.30399181166837258</v>
      </c>
    </row>
    <row r="7" spans="1:24" x14ac:dyDescent="0.3">
      <c r="A7" s="4" t="s">
        <v>58</v>
      </c>
      <c r="B7" s="4">
        <v>3</v>
      </c>
      <c r="C7" s="6">
        <v>678</v>
      </c>
      <c r="D7" s="6">
        <v>124</v>
      </c>
      <c r="E7" s="6">
        <v>95</v>
      </c>
      <c r="F7" s="6">
        <v>114</v>
      </c>
      <c r="G7" s="6">
        <v>373</v>
      </c>
      <c r="H7" s="6">
        <v>39</v>
      </c>
      <c r="I7" s="6">
        <v>29</v>
      </c>
      <c r="J7" s="6">
        <v>33</v>
      </c>
      <c r="K7" s="6">
        <f t="shared" si="1"/>
        <v>1485</v>
      </c>
      <c r="L7" s="6">
        <f t="shared" si="2"/>
        <v>474</v>
      </c>
      <c r="M7" s="7">
        <f t="shared" si="3"/>
        <v>0.31919191919191919</v>
      </c>
      <c r="N7" s="4" t="s">
        <v>40</v>
      </c>
      <c r="U7" s="4">
        <v>2003</v>
      </c>
      <c r="V7" s="6">
        <f>K10+K11</f>
        <v>3010</v>
      </c>
      <c r="W7" s="6">
        <f>L10+L11</f>
        <v>907</v>
      </c>
      <c r="X7" s="11">
        <f t="shared" si="0"/>
        <v>0.30132890365448506</v>
      </c>
    </row>
    <row r="8" spans="1:24" x14ac:dyDescent="0.3">
      <c r="A8" s="4" t="s">
        <v>59</v>
      </c>
      <c r="B8" s="4">
        <v>4</v>
      </c>
      <c r="C8" s="6">
        <v>649</v>
      </c>
      <c r="D8" s="6">
        <v>111</v>
      </c>
      <c r="E8" s="6">
        <v>71</v>
      </c>
      <c r="F8" s="6">
        <v>86</v>
      </c>
      <c r="G8" s="6">
        <v>356</v>
      </c>
      <c r="H8" s="6">
        <v>39</v>
      </c>
      <c r="I8" s="6">
        <v>23</v>
      </c>
      <c r="J8" s="6">
        <v>35</v>
      </c>
      <c r="K8" s="6">
        <f t="shared" si="1"/>
        <v>1370</v>
      </c>
      <c r="L8" s="6">
        <f t="shared" si="2"/>
        <v>453</v>
      </c>
      <c r="M8" s="7">
        <f t="shared" si="3"/>
        <v>0.33065693430656934</v>
      </c>
      <c r="N8" s="4" t="s">
        <v>40</v>
      </c>
      <c r="U8" s="4">
        <v>2004</v>
      </c>
      <c r="V8" s="6">
        <f>K12+K13</f>
        <v>3116</v>
      </c>
      <c r="W8" s="6">
        <f>L12+L13</f>
        <v>924</v>
      </c>
      <c r="X8" s="11">
        <f t="shared" si="0"/>
        <v>0.29653401797175866</v>
      </c>
    </row>
    <row r="9" spans="1:24" x14ac:dyDescent="0.3">
      <c r="A9" s="4" t="s">
        <v>60</v>
      </c>
      <c r="B9" s="4">
        <v>5</v>
      </c>
      <c r="C9" s="6">
        <v>758</v>
      </c>
      <c r="D9" s="6">
        <v>164</v>
      </c>
      <c r="E9" s="6">
        <v>90</v>
      </c>
      <c r="F9" s="6">
        <v>111</v>
      </c>
      <c r="G9" s="6">
        <v>345</v>
      </c>
      <c r="H9" s="6">
        <v>34</v>
      </c>
      <c r="I9" s="6">
        <v>25</v>
      </c>
      <c r="J9" s="6">
        <v>34</v>
      </c>
      <c r="K9" s="6">
        <f t="shared" si="1"/>
        <v>1561</v>
      </c>
      <c r="L9" s="6">
        <f t="shared" si="2"/>
        <v>438</v>
      </c>
      <c r="M9" s="7">
        <f t="shared" si="3"/>
        <v>0.28058936579115951</v>
      </c>
      <c r="N9" s="4" t="s">
        <v>40</v>
      </c>
      <c r="U9" s="4">
        <v>2005</v>
      </c>
      <c r="V9" s="6">
        <f>K14+K15</f>
        <v>3511</v>
      </c>
      <c r="W9" s="6">
        <f>L14+L15</f>
        <v>932</v>
      </c>
      <c r="X9" s="11">
        <f t="shared" si="0"/>
        <v>0.26545143833665624</v>
      </c>
    </row>
    <row r="10" spans="1:24" x14ac:dyDescent="0.3">
      <c r="A10" s="4" t="s">
        <v>61</v>
      </c>
      <c r="B10" s="4">
        <v>6</v>
      </c>
      <c r="C10" s="6">
        <v>753</v>
      </c>
      <c r="D10" s="6">
        <v>131</v>
      </c>
      <c r="E10" s="6">
        <v>79</v>
      </c>
      <c r="F10" s="6">
        <v>113</v>
      </c>
      <c r="G10" s="6">
        <v>336</v>
      </c>
      <c r="H10" s="6">
        <v>42</v>
      </c>
      <c r="I10" s="6">
        <v>30</v>
      </c>
      <c r="J10" s="6">
        <v>33</v>
      </c>
      <c r="K10" s="6">
        <f t="shared" si="1"/>
        <v>1517</v>
      </c>
      <c r="L10" s="6">
        <f t="shared" si="2"/>
        <v>441</v>
      </c>
      <c r="M10" s="7">
        <f t="shared" si="3"/>
        <v>0.29070533948582727</v>
      </c>
      <c r="N10" s="4" t="s">
        <v>40</v>
      </c>
      <c r="U10" s="4">
        <v>2006</v>
      </c>
      <c r="V10" s="6">
        <f>K16+K17</f>
        <v>3850</v>
      </c>
      <c r="W10" s="6">
        <f>L16+L17</f>
        <v>809</v>
      </c>
      <c r="X10" s="11">
        <f t="shared" si="0"/>
        <v>0.21012987012987014</v>
      </c>
    </row>
    <row r="11" spans="1:24" x14ac:dyDescent="0.3">
      <c r="A11" s="4" t="s">
        <v>62</v>
      </c>
      <c r="B11" s="4">
        <v>7</v>
      </c>
      <c r="C11" s="6">
        <v>695</v>
      </c>
      <c r="D11" s="6">
        <v>147</v>
      </c>
      <c r="E11" s="6">
        <v>73</v>
      </c>
      <c r="F11" s="6">
        <v>112</v>
      </c>
      <c r="G11" s="6">
        <v>362</v>
      </c>
      <c r="H11" s="6">
        <v>40</v>
      </c>
      <c r="I11" s="6">
        <v>25</v>
      </c>
      <c r="J11" s="6">
        <v>39</v>
      </c>
      <c r="K11" s="6">
        <f t="shared" si="1"/>
        <v>1493</v>
      </c>
      <c r="L11" s="6">
        <f t="shared" si="2"/>
        <v>466</v>
      </c>
      <c r="M11" s="7">
        <f t="shared" si="3"/>
        <v>0.31212324179504353</v>
      </c>
      <c r="N11" s="4" t="s">
        <v>40</v>
      </c>
      <c r="U11" s="4">
        <v>2007</v>
      </c>
      <c r="V11" s="6">
        <f>K18+K19</f>
        <v>3650</v>
      </c>
      <c r="W11" s="6">
        <f>L18+L19</f>
        <v>909</v>
      </c>
      <c r="X11" s="11">
        <f t="shared" si="0"/>
        <v>0.24904109589041096</v>
      </c>
    </row>
    <row r="12" spans="1:24" x14ac:dyDescent="0.3">
      <c r="A12" s="4" t="s">
        <v>63</v>
      </c>
      <c r="B12" s="4">
        <v>8</v>
      </c>
      <c r="C12" s="6">
        <v>695</v>
      </c>
      <c r="D12" s="6">
        <v>105</v>
      </c>
      <c r="E12" s="6">
        <v>61</v>
      </c>
      <c r="F12" s="6">
        <v>123</v>
      </c>
      <c r="G12" s="6">
        <v>352</v>
      </c>
      <c r="H12" s="6">
        <v>37</v>
      </c>
      <c r="I12" s="6">
        <v>27</v>
      </c>
      <c r="J12" s="6">
        <v>29</v>
      </c>
      <c r="K12" s="6">
        <f t="shared" si="1"/>
        <v>1429</v>
      </c>
      <c r="L12" s="6">
        <f t="shared" si="2"/>
        <v>445</v>
      </c>
      <c r="M12" s="7">
        <f t="shared" si="3"/>
        <v>0.311406578026592</v>
      </c>
      <c r="N12" s="4" t="s">
        <v>40</v>
      </c>
      <c r="U12" s="4">
        <v>2008</v>
      </c>
      <c r="V12" s="6">
        <f>K20+K21</f>
        <v>3651</v>
      </c>
      <c r="W12" s="6">
        <f>L20+L21</f>
        <v>794</v>
      </c>
      <c r="X12" s="11">
        <f t="shared" si="0"/>
        <v>0.21747466447548616</v>
      </c>
    </row>
    <row r="13" spans="1:24" x14ac:dyDescent="0.3">
      <c r="A13" s="4" t="s">
        <v>64</v>
      </c>
      <c r="B13" s="4">
        <v>9</v>
      </c>
      <c r="C13" s="6">
        <v>810</v>
      </c>
      <c r="D13" s="6">
        <v>172</v>
      </c>
      <c r="E13" s="6">
        <v>88</v>
      </c>
      <c r="F13" s="6">
        <v>138</v>
      </c>
      <c r="G13" s="6">
        <v>360</v>
      </c>
      <c r="H13" s="6">
        <v>55</v>
      </c>
      <c r="I13" s="6">
        <v>28</v>
      </c>
      <c r="J13" s="6">
        <v>36</v>
      </c>
      <c r="K13" s="6">
        <f t="shared" si="1"/>
        <v>1687</v>
      </c>
      <c r="L13" s="6">
        <f t="shared" si="2"/>
        <v>479</v>
      </c>
      <c r="M13" s="7">
        <f t="shared" si="3"/>
        <v>0.28393598103141671</v>
      </c>
      <c r="N13" s="4" t="s">
        <v>40</v>
      </c>
      <c r="U13" s="4">
        <v>2009</v>
      </c>
      <c r="V13" s="6">
        <f>K22+K23</f>
        <v>4024</v>
      </c>
      <c r="W13" s="6">
        <f>L22+L23</f>
        <v>769</v>
      </c>
      <c r="X13" s="11">
        <f t="shared" si="0"/>
        <v>0.19110337972166999</v>
      </c>
    </row>
    <row r="14" spans="1:24" x14ac:dyDescent="0.3">
      <c r="A14" s="4" t="s">
        <v>65</v>
      </c>
      <c r="B14" s="4">
        <v>10</v>
      </c>
      <c r="C14" s="6">
        <v>828</v>
      </c>
      <c r="D14" s="6">
        <v>145</v>
      </c>
      <c r="E14" s="6">
        <v>81</v>
      </c>
      <c r="F14" s="6">
        <v>146</v>
      </c>
      <c r="G14" s="6">
        <v>360</v>
      </c>
      <c r="H14" s="6">
        <v>51</v>
      </c>
      <c r="I14" s="6">
        <v>21</v>
      </c>
      <c r="J14" s="6">
        <v>46</v>
      </c>
      <c r="K14" s="6">
        <f t="shared" si="1"/>
        <v>1678</v>
      </c>
      <c r="L14" s="6">
        <f t="shared" si="2"/>
        <v>478</v>
      </c>
      <c r="M14" s="7">
        <f t="shared" si="3"/>
        <v>0.28486293206197855</v>
      </c>
      <c r="N14" s="4" t="s">
        <v>40</v>
      </c>
      <c r="U14" s="4">
        <v>2010</v>
      </c>
      <c r="V14" s="6">
        <f>K24+K25</f>
        <v>4546</v>
      </c>
      <c r="W14" s="6">
        <f>L24+L25</f>
        <v>792</v>
      </c>
      <c r="X14" s="11">
        <f t="shared" si="0"/>
        <v>0.17421909370875496</v>
      </c>
    </row>
    <row r="15" spans="1:24" x14ac:dyDescent="0.3">
      <c r="A15" s="4" t="s">
        <v>66</v>
      </c>
      <c r="B15" s="4">
        <v>11</v>
      </c>
      <c r="C15" s="6">
        <v>954</v>
      </c>
      <c r="D15" s="6">
        <v>190</v>
      </c>
      <c r="E15" s="6">
        <v>89</v>
      </c>
      <c r="F15" s="6">
        <v>146</v>
      </c>
      <c r="G15" s="6">
        <v>341</v>
      </c>
      <c r="H15" s="6">
        <v>42</v>
      </c>
      <c r="I15" s="6">
        <v>28</v>
      </c>
      <c r="J15" s="6">
        <v>43</v>
      </c>
      <c r="K15" s="6">
        <f t="shared" si="1"/>
        <v>1833</v>
      </c>
      <c r="L15" s="6">
        <f t="shared" si="2"/>
        <v>454</v>
      </c>
      <c r="M15" s="7">
        <f t="shared" si="3"/>
        <v>0.24768139661756683</v>
      </c>
      <c r="N15" s="4" t="s">
        <v>40</v>
      </c>
      <c r="U15" s="4">
        <v>2011</v>
      </c>
      <c r="V15" s="6">
        <f>K26+K27</f>
        <v>4581</v>
      </c>
      <c r="W15" s="6">
        <f>L26+L27</f>
        <v>801</v>
      </c>
      <c r="X15" s="11">
        <f t="shared" si="0"/>
        <v>0.17485265225933203</v>
      </c>
    </row>
    <row r="16" spans="1:24" x14ac:dyDescent="0.3">
      <c r="A16" s="4" t="s">
        <v>67</v>
      </c>
      <c r="B16" s="4">
        <v>12</v>
      </c>
      <c r="C16" s="6">
        <v>1004</v>
      </c>
      <c r="D16" s="6">
        <v>159</v>
      </c>
      <c r="E16" s="6">
        <v>65</v>
      </c>
      <c r="F16" s="6">
        <v>148</v>
      </c>
      <c r="G16" s="6">
        <v>360</v>
      </c>
      <c r="H16" s="6">
        <v>38</v>
      </c>
      <c r="I16" s="6">
        <v>20</v>
      </c>
      <c r="J16" s="6">
        <v>43</v>
      </c>
      <c r="K16" s="6">
        <f t="shared" si="1"/>
        <v>1837</v>
      </c>
      <c r="L16" s="6">
        <f t="shared" si="2"/>
        <v>461</v>
      </c>
      <c r="M16" s="7">
        <f t="shared" si="3"/>
        <v>0.25095264017419705</v>
      </c>
      <c r="N16" s="4" t="s">
        <v>40</v>
      </c>
      <c r="U16" s="4">
        <v>2012</v>
      </c>
      <c r="V16" s="6">
        <f>K28+K29</f>
        <v>4606</v>
      </c>
      <c r="W16" s="6">
        <f>L28+L29</f>
        <v>799</v>
      </c>
      <c r="X16" s="11">
        <f t="shared" si="0"/>
        <v>0.17346938775510204</v>
      </c>
    </row>
    <row r="17" spans="1:24" x14ac:dyDescent="0.3">
      <c r="A17" s="4" t="s">
        <v>68</v>
      </c>
      <c r="B17" s="4">
        <v>13</v>
      </c>
      <c r="C17" s="6">
        <v>1135</v>
      </c>
      <c r="D17" s="6">
        <v>241</v>
      </c>
      <c r="E17" s="6">
        <v>116</v>
      </c>
      <c r="F17" s="6">
        <v>173</v>
      </c>
      <c r="G17" s="6">
        <v>257</v>
      </c>
      <c r="H17" s="6">
        <v>43</v>
      </c>
      <c r="I17" s="6">
        <v>16</v>
      </c>
      <c r="J17" s="6">
        <v>32</v>
      </c>
      <c r="K17" s="6">
        <f t="shared" si="1"/>
        <v>2013</v>
      </c>
      <c r="L17" s="6">
        <f t="shared" si="2"/>
        <v>348</v>
      </c>
      <c r="M17" s="7">
        <f t="shared" si="3"/>
        <v>0.17287630402384502</v>
      </c>
      <c r="N17" s="4" t="s">
        <v>40</v>
      </c>
      <c r="U17" s="4">
        <v>2013</v>
      </c>
      <c r="V17" s="6">
        <f>K30+K31</f>
        <v>4761</v>
      </c>
      <c r="W17" s="6">
        <f>L30+L31</f>
        <v>793</v>
      </c>
      <c r="X17" s="11">
        <f t="shared" si="0"/>
        <v>0.16656164671287543</v>
      </c>
    </row>
    <row r="18" spans="1:24" x14ac:dyDescent="0.3">
      <c r="A18" s="4" t="s">
        <v>69</v>
      </c>
      <c r="B18" s="4">
        <v>14</v>
      </c>
      <c r="C18" s="6">
        <v>974</v>
      </c>
      <c r="D18" s="6">
        <v>170</v>
      </c>
      <c r="E18" s="6">
        <v>103</v>
      </c>
      <c r="F18" s="6">
        <v>131</v>
      </c>
      <c r="G18" s="6">
        <v>368</v>
      </c>
      <c r="H18" s="6">
        <v>46</v>
      </c>
      <c r="I18" s="6">
        <v>30</v>
      </c>
      <c r="J18" s="6">
        <v>51</v>
      </c>
      <c r="K18" s="6">
        <f t="shared" si="1"/>
        <v>1873</v>
      </c>
      <c r="L18" s="6">
        <f t="shared" si="2"/>
        <v>495</v>
      </c>
      <c r="M18" s="7">
        <f t="shared" si="3"/>
        <v>0.2642819006940737</v>
      </c>
      <c r="N18" s="4" t="s">
        <v>40</v>
      </c>
      <c r="U18" s="4">
        <v>2014</v>
      </c>
      <c r="V18" s="6">
        <f>K32+K33</f>
        <v>4194</v>
      </c>
      <c r="W18" s="6">
        <f>L32+L33</f>
        <v>550</v>
      </c>
      <c r="X18" s="11">
        <f t="shared" si="0"/>
        <v>0.13113972341440153</v>
      </c>
    </row>
    <row r="19" spans="1:24" x14ac:dyDescent="0.3">
      <c r="A19" s="4" t="s">
        <v>70</v>
      </c>
      <c r="B19" s="4">
        <v>15</v>
      </c>
      <c r="C19" s="6">
        <v>949</v>
      </c>
      <c r="D19" s="6">
        <v>189</v>
      </c>
      <c r="E19" s="6">
        <v>88</v>
      </c>
      <c r="F19" s="6">
        <v>137</v>
      </c>
      <c r="G19" s="6">
        <v>304</v>
      </c>
      <c r="H19" s="6">
        <v>48</v>
      </c>
      <c r="I19" s="6">
        <v>26</v>
      </c>
      <c r="J19" s="6">
        <v>36</v>
      </c>
      <c r="K19" s="6">
        <f t="shared" si="1"/>
        <v>1777</v>
      </c>
      <c r="L19" s="6">
        <f t="shared" si="2"/>
        <v>414</v>
      </c>
      <c r="M19" s="7">
        <f t="shared" si="3"/>
        <v>0.23297692740574</v>
      </c>
      <c r="N19" s="4" t="s">
        <v>40</v>
      </c>
      <c r="U19" s="4">
        <v>2015</v>
      </c>
      <c r="V19" s="6">
        <f>K34+K35</f>
        <v>3575</v>
      </c>
      <c r="W19" s="6">
        <f>L34+L35</f>
        <v>502</v>
      </c>
      <c r="X19" s="11">
        <f t="shared" si="0"/>
        <v>0.14041958041958041</v>
      </c>
    </row>
    <row r="20" spans="1:24" x14ac:dyDescent="0.3">
      <c r="A20" s="4" t="s">
        <v>71</v>
      </c>
      <c r="B20" s="4">
        <v>16</v>
      </c>
      <c r="C20" s="6">
        <v>994</v>
      </c>
      <c r="D20" s="6">
        <v>205</v>
      </c>
      <c r="E20" s="6">
        <v>96</v>
      </c>
      <c r="F20" s="6">
        <v>138</v>
      </c>
      <c r="G20" s="6">
        <v>297</v>
      </c>
      <c r="H20" s="6">
        <v>45</v>
      </c>
      <c r="I20" s="6">
        <v>28</v>
      </c>
      <c r="J20" s="6">
        <v>31</v>
      </c>
      <c r="K20" s="6">
        <f t="shared" si="1"/>
        <v>1834</v>
      </c>
      <c r="L20" s="6">
        <f t="shared" si="2"/>
        <v>401</v>
      </c>
      <c r="M20" s="7">
        <f t="shared" si="3"/>
        <v>0.21864776444929115</v>
      </c>
      <c r="N20" s="4" t="s">
        <v>40</v>
      </c>
      <c r="U20" s="4">
        <v>2016</v>
      </c>
      <c r="V20" s="6">
        <f>K36+K37+K38</f>
        <v>7289</v>
      </c>
      <c r="W20" s="6">
        <f>L36+L37+L38</f>
        <v>1042</v>
      </c>
      <c r="X20" s="11">
        <f t="shared" si="0"/>
        <v>0.14295513787899575</v>
      </c>
    </row>
    <row r="21" spans="1:24" x14ac:dyDescent="0.3">
      <c r="A21" s="4" t="s">
        <v>72</v>
      </c>
      <c r="B21" s="4">
        <v>17</v>
      </c>
      <c r="C21" s="6">
        <v>1018</v>
      </c>
      <c r="D21" s="6">
        <v>182</v>
      </c>
      <c r="E21" s="6">
        <v>95</v>
      </c>
      <c r="F21" s="6">
        <v>129</v>
      </c>
      <c r="G21" s="6">
        <v>295</v>
      </c>
      <c r="H21" s="6">
        <v>47</v>
      </c>
      <c r="I21" s="6">
        <v>24</v>
      </c>
      <c r="J21" s="6">
        <v>27</v>
      </c>
      <c r="K21" s="6">
        <f t="shared" si="1"/>
        <v>1817</v>
      </c>
      <c r="L21" s="6">
        <f t="shared" si="2"/>
        <v>393</v>
      </c>
      <c r="M21" s="7">
        <f t="shared" si="3"/>
        <v>0.2162905888827738</v>
      </c>
      <c r="N21" s="4" t="s">
        <v>40</v>
      </c>
      <c r="U21" s="4">
        <v>2017</v>
      </c>
      <c r="V21" s="4">
        <f>K39+K40</f>
        <v>3718</v>
      </c>
      <c r="W21" s="4">
        <f>L39+L40</f>
        <v>548</v>
      </c>
      <c r="X21" s="11">
        <f t="shared" si="0"/>
        <v>0.14739107046799355</v>
      </c>
    </row>
    <row r="22" spans="1:24" x14ac:dyDescent="0.3">
      <c r="A22" s="4" t="s">
        <v>73</v>
      </c>
      <c r="B22" s="4">
        <v>18</v>
      </c>
      <c r="C22" s="6">
        <v>1078</v>
      </c>
      <c r="D22" s="6">
        <v>173</v>
      </c>
      <c r="E22" s="6">
        <v>88</v>
      </c>
      <c r="F22" s="6">
        <v>131</v>
      </c>
      <c r="G22" s="6">
        <v>293</v>
      </c>
      <c r="H22" s="6">
        <v>41</v>
      </c>
      <c r="I22" s="6">
        <v>19</v>
      </c>
      <c r="J22" s="6">
        <v>24</v>
      </c>
      <c r="K22" s="6">
        <f t="shared" si="1"/>
        <v>1847</v>
      </c>
      <c r="L22" s="6">
        <f t="shared" si="2"/>
        <v>377</v>
      </c>
      <c r="M22" s="7">
        <f t="shared" si="3"/>
        <v>0.20411478072550082</v>
      </c>
      <c r="N22" s="4" t="s">
        <v>40</v>
      </c>
      <c r="U22" s="4">
        <v>2018</v>
      </c>
      <c r="V22" s="4">
        <f>K41+K42</f>
        <v>5117</v>
      </c>
      <c r="W22" s="4">
        <f>L41+L42</f>
        <v>740</v>
      </c>
      <c r="X22" s="11">
        <f t="shared" si="0"/>
        <v>0.14461598592925543</v>
      </c>
    </row>
    <row r="23" spans="1:24" x14ac:dyDescent="0.3">
      <c r="A23" s="4" t="s">
        <v>74</v>
      </c>
      <c r="B23" s="4">
        <v>19</v>
      </c>
      <c r="C23" s="6">
        <v>1194</v>
      </c>
      <c r="D23" s="6">
        <v>302</v>
      </c>
      <c r="E23" s="6">
        <v>114</v>
      </c>
      <c r="F23" s="6">
        <v>175</v>
      </c>
      <c r="G23" s="6">
        <v>283</v>
      </c>
      <c r="H23" s="6">
        <v>55</v>
      </c>
      <c r="I23" s="6">
        <v>20</v>
      </c>
      <c r="J23" s="6">
        <v>34</v>
      </c>
      <c r="K23" s="6">
        <f t="shared" si="1"/>
        <v>2177</v>
      </c>
      <c r="L23" s="6">
        <f t="shared" si="2"/>
        <v>392</v>
      </c>
      <c r="M23" s="7">
        <f t="shared" si="3"/>
        <v>0.18006430868167203</v>
      </c>
      <c r="N23" s="4" t="s">
        <v>40</v>
      </c>
      <c r="U23" s="4">
        <v>2019</v>
      </c>
      <c r="V23" s="4">
        <f>K43+K44</f>
        <v>4628</v>
      </c>
      <c r="W23" s="4">
        <f>L43+L44</f>
        <v>767</v>
      </c>
      <c r="X23" s="11">
        <f t="shared" si="0"/>
        <v>0.16573033707865167</v>
      </c>
    </row>
    <row r="24" spans="1:24" x14ac:dyDescent="0.3">
      <c r="A24" s="4" t="s">
        <v>75</v>
      </c>
      <c r="B24" s="4">
        <v>20</v>
      </c>
      <c r="C24" s="6">
        <v>1219</v>
      </c>
      <c r="D24" s="6">
        <v>301</v>
      </c>
      <c r="E24" s="6">
        <v>116</v>
      </c>
      <c r="F24" s="6">
        <v>195</v>
      </c>
      <c r="G24" s="6">
        <v>272</v>
      </c>
      <c r="H24" s="6">
        <v>59</v>
      </c>
      <c r="I24" s="6">
        <v>25</v>
      </c>
      <c r="J24" s="6">
        <v>34</v>
      </c>
      <c r="K24" s="6">
        <f t="shared" si="1"/>
        <v>2221</v>
      </c>
      <c r="L24" s="6">
        <f t="shared" si="2"/>
        <v>390</v>
      </c>
      <c r="M24" s="7">
        <f t="shared" si="3"/>
        <v>0.17559657811796489</v>
      </c>
      <c r="N24" s="4" t="s">
        <v>40</v>
      </c>
      <c r="U24" s="4">
        <v>2020</v>
      </c>
      <c r="V24" s="4">
        <f>K45+K46</f>
        <v>4488</v>
      </c>
      <c r="W24" s="4">
        <f>L45+L46</f>
        <v>690</v>
      </c>
      <c r="X24" s="11">
        <f t="shared" si="0"/>
        <v>0.15374331550802139</v>
      </c>
    </row>
    <row r="25" spans="1:24" x14ac:dyDescent="0.3">
      <c r="A25" s="4" t="s">
        <v>76</v>
      </c>
      <c r="B25" s="4">
        <v>21</v>
      </c>
      <c r="C25" s="6">
        <v>1217</v>
      </c>
      <c r="D25" s="6">
        <v>345</v>
      </c>
      <c r="E25" s="6">
        <v>148</v>
      </c>
      <c r="F25" s="6">
        <v>213</v>
      </c>
      <c r="G25" s="6">
        <v>270</v>
      </c>
      <c r="H25" s="6">
        <v>53</v>
      </c>
      <c r="I25" s="6">
        <v>34</v>
      </c>
      <c r="J25" s="6">
        <v>45</v>
      </c>
      <c r="K25" s="6">
        <f t="shared" si="1"/>
        <v>2325</v>
      </c>
      <c r="L25" s="6">
        <f t="shared" si="2"/>
        <v>402</v>
      </c>
      <c r="M25" s="7">
        <f t="shared" si="3"/>
        <v>0.17290322580645162</v>
      </c>
      <c r="N25" s="4" t="s">
        <v>40</v>
      </c>
      <c r="U25" s="4">
        <v>2021</v>
      </c>
      <c r="V25" s="4">
        <f>K47+K48</f>
        <v>4395</v>
      </c>
      <c r="W25" s="4">
        <f>L47+L48</f>
        <v>839</v>
      </c>
      <c r="X25" s="11">
        <f t="shared" si="0"/>
        <v>0.19089874857792946</v>
      </c>
    </row>
    <row r="26" spans="1:24" x14ac:dyDescent="0.3">
      <c r="A26" s="4" t="s">
        <v>77</v>
      </c>
      <c r="B26" s="4">
        <v>22</v>
      </c>
      <c r="C26" s="6">
        <v>1224</v>
      </c>
      <c r="D26" s="6">
        <v>353</v>
      </c>
      <c r="E26" s="6">
        <v>130</v>
      </c>
      <c r="F26" s="6">
        <v>185</v>
      </c>
      <c r="G26" s="6">
        <v>272</v>
      </c>
      <c r="H26" s="6">
        <v>66</v>
      </c>
      <c r="I26" s="6">
        <v>27</v>
      </c>
      <c r="J26" s="6">
        <v>35</v>
      </c>
      <c r="K26" s="6">
        <f t="shared" si="1"/>
        <v>2292</v>
      </c>
      <c r="L26" s="6">
        <f t="shared" si="2"/>
        <v>400</v>
      </c>
      <c r="M26" s="7">
        <f t="shared" si="3"/>
        <v>0.17452006980802792</v>
      </c>
      <c r="N26" s="4" t="s">
        <v>40</v>
      </c>
      <c r="U26" s="4">
        <v>2022</v>
      </c>
      <c r="V26" s="4">
        <f>K50+K49</f>
        <v>3994</v>
      </c>
      <c r="W26" s="4">
        <f>L50+L49</f>
        <v>787</v>
      </c>
      <c r="X26" s="11">
        <f t="shared" si="0"/>
        <v>0.19704556835252879</v>
      </c>
    </row>
    <row r="27" spans="1:24" x14ac:dyDescent="0.3">
      <c r="A27" s="4" t="s">
        <v>78</v>
      </c>
      <c r="B27" s="4">
        <v>23</v>
      </c>
      <c r="C27" s="6">
        <v>1203</v>
      </c>
      <c r="D27" s="6">
        <v>354</v>
      </c>
      <c r="E27" s="6">
        <v>128</v>
      </c>
      <c r="F27" s="6">
        <v>203</v>
      </c>
      <c r="G27" s="6">
        <v>270</v>
      </c>
      <c r="H27" s="6">
        <v>69</v>
      </c>
      <c r="I27" s="6">
        <v>30</v>
      </c>
      <c r="J27" s="6">
        <v>32</v>
      </c>
      <c r="K27" s="6">
        <f t="shared" si="1"/>
        <v>2289</v>
      </c>
      <c r="L27" s="6">
        <f t="shared" si="2"/>
        <v>401</v>
      </c>
      <c r="M27" s="7">
        <f t="shared" si="3"/>
        <v>0.17518567059851464</v>
      </c>
      <c r="N27" s="4" t="s">
        <v>40</v>
      </c>
      <c r="U27" s="4">
        <v>2023</v>
      </c>
      <c r="V27" s="4">
        <f>K51+K52</f>
        <v>4288</v>
      </c>
      <c r="W27" s="4">
        <f>L51+L52</f>
        <v>755</v>
      </c>
      <c r="X27" s="11">
        <f t="shared" si="0"/>
        <v>0.17607276119402984</v>
      </c>
    </row>
    <row r="28" spans="1:24" x14ac:dyDescent="0.3">
      <c r="A28" s="4" t="s">
        <v>79</v>
      </c>
      <c r="B28" s="4">
        <v>24</v>
      </c>
      <c r="C28" s="6">
        <v>1170</v>
      </c>
      <c r="D28" s="6">
        <v>336</v>
      </c>
      <c r="E28" s="6">
        <v>146</v>
      </c>
      <c r="F28" s="6">
        <v>227</v>
      </c>
      <c r="G28" s="6">
        <v>264</v>
      </c>
      <c r="H28" s="6">
        <v>69</v>
      </c>
      <c r="I28" s="6">
        <v>26</v>
      </c>
      <c r="J28" s="6">
        <v>40</v>
      </c>
      <c r="K28" s="6">
        <f t="shared" si="1"/>
        <v>2278</v>
      </c>
      <c r="L28" s="6">
        <f t="shared" si="2"/>
        <v>399</v>
      </c>
      <c r="M28" s="7">
        <f t="shared" si="3"/>
        <v>0.17515364354697102</v>
      </c>
      <c r="N28" s="4" t="s">
        <v>40</v>
      </c>
      <c r="U28" s="4">
        <v>2024</v>
      </c>
      <c r="V28" s="4">
        <f>K53+K54</f>
        <v>5074</v>
      </c>
      <c r="W28" s="4">
        <f>L53+L54</f>
        <v>826</v>
      </c>
      <c r="X28" s="11">
        <f t="shared" si="0"/>
        <v>0.16279069767441862</v>
      </c>
    </row>
    <row r="29" spans="1:24" x14ac:dyDescent="0.3">
      <c r="A29" s="4" t="s">
        <v>80</v>
      </c>
      <c r="B29" s="4">
        <v>25</v>
      </c>
      <c r="C29" s="6">
        <v>1196</v>
      </c>
      <c r="D29" s="6">
        <v>353</v>
      </c>
      <c r="E29" s="6">
        <v>152</v>
      </c>
      <c r="F29" s="6">
        <v>227</v>
      </c>
      <c r="G29" s="6">
        <v>273</v>
      </c>
      <c r="H29" s="6">
        <v>62</v>
      </c>
      <c r="I29" s="6">
        <v>23</v>
      </c>
      <c r="J29" s="6">
        <v>42</v>
      </c>
      <c r="K29" s="6">
        <f t="shared" si="1"/>
        <v>2328</v>
      </c>
      <c r="L29" s="6">
        <f t="shared" si="2"/>
        <v>400</v>
      </c>
      <c r="M29" s="7">
        <f t="shared" si="3"/>
        <v>0.1718213058419244</v>
      </c>
      <c r="N29" s="4" t="s">
        <v>40</v>
      </c>
      <c r="U29" s="4">
        <v>2025</v>
      </c>
      <c r="V29" s="4">
        <f>K55+K56</f>
        <v>5915</v>
      </c>
      <c r="W29" s="4">
        <f>L55+L56</f>
        <v>856</v>
      </c>
      <c r="X29" s="11">
        <f t="shared" si="0"/>
        <v>0.14471682163989857</v>
      </c>
    </row>
    <row r="30" spans="1:24" x14ac:dyDescent="0.3">
      <c r="A30" s="4" t="s">
        <v>81</v>
      </c>
      <c r="B30" s="4">
        <v>26</v>
      </c>
      <c r="C30" s="6">
        <v>1158</v>
      </c>
      <c r="D30" s="6">
        <v>333</v>
      </c>
      <c r="E30" s="6">
        <v>148</v>
      </c>
      <c r="F30" s="6">
        <v>207</v>
      </c>
      <c r="G30" s="6">
        <v>259</v>
      </c>
      <c r="H30" s="6">
        <v>71</v>
      </c>
      <c r="I30" s="6">
        <v>31</v>
      </c>
      <c r="J30" s="6">
        <v>37</v>
      </c>
      <c r="K30" s="6">
        <f t="shared" si="1"/>
        <v>2244</v>
      </c>
      <c r="L30" s="6">
        <f t="shared" si="2"/>
        <v>398</v>
      </c>
      <c r="M30" s="7">
        <f t="shared" si="3"/>
        <v>0.17736185383244207</v>
      </c>
      <c r="N30" s="4" t="s">
        <v>40</v>
      </c>
      <c r="U30" s="4">
        <v>2026</v>
      </c>
    </row>
    <row r="31" spans="1:24" x14ac:dyDescent="0.3">
      <c r="A31" s="4" t="s">
        <v>82</v>
      </c>
      <c r="B31" s="4">
        <v>27</v>
      </c>
      <c r="C31" s="6">
        <v>1290</v>
      </c>
      <c r="D31" s="6">
        <v>418</v>
      </c>
      <c r="E31" s="6">
        <v>174</v>
      </c>
      <c r="F31" s="6">
        <v>240</v>
      </c>
      <c r="G31" s="6">
        <v>258</v>
      </c>
      <c r="H31" s="6">
        <v>68</v>
      </c>
      <c r="I31" s="6">
        <v>26</v>
      </c>
      <c r="J31" s="6">
        <v>43</v>
      </c>
      <c r="K31" s="6">
        <f t="shared" si="1"/>
        <v>2517</v>
      </c>
      <c r="L31" s="6">
        <f t="shared" si="2"/>
        <v>395</v>
      </c>
      <c r="M31" s="7">
        <f t="shared" si="3"/>
        <v>0.15693285657528805</v>
      </c>
      <c r="N31" s="4" t="s">
        <v>40</v>
      </c>
    </row>
    <row r="32" spans="1:24" x14ac:dyDescent="0.3">
      <c r="A32" s="4" t="s">
        <v>83</v>
      </c>
      <c r="B32" s="4">
        <v>28</v>
      </c>
      <c r="C32" s="6">
        <v>1517</v>
      </c>
      <c r="D32" s="6">
        <v>457</v>
      </c>
      <c r="E32" s="6">
        <v>211</v>
      </c>
      <c r="F32" s="6">
        <v>272</v>
      </c>
      <c r="G32" s="6">
        <v>264</v>
      </c>
      <c r="H32" s="6">
        <v>61</v>
      </c>
      <c r="I32" s="6">
        <v>29</v>
      </c>
      <c r="J32" s="6">
        <v>46</v>
      </c>
      <c r="K32" s="6">
        <f>SUM(C32:J32)</f>
        <v>2857</v>
      </c>
      <c r="L32" s="6">
        <f>SUM(G32:J32)</f>
        <v>400</v>
      </c>
      <c r="M32" s="7">
        <f t="shared" ref="M32:M46" si="4">L32/K32</f>
        <v>0.14000700035001751</v>
      </c>
      <c r="N32" s="4" t="s">
        <v>40</v>
      </c>
    </row>
    <row r="33" spans="1:14" x14ac:dyDescent="0.3">
      <c r="A33" s="4" t="s">
        <v>84</v>
      </c>
      <c r="B33" s="4">
        <v>31</v>
      </c>
      <c r="C33" s="6">
        <v>628</v>
      </c>
      <c r="D33" s="6">
        <v>257</v>
      </c>
      <c r="E33" s="6">
        <v>135</v>
      </c>
      <c r="F33" s="6">
        <v>167</v>
      </c>
      <c r="G33" s="6">
        <v>94</v>
      </c>
      <c r="H33" s="6">
        <v>19</v>
      </c>
      <c r="I33" s="6">
        <v>17</v>
      </c>
      <c r="J33" s="6">
        <v>20</v>
      </c>
      <c r="K33" s="6">
        <f>SUM(C33:J33)</f>
        <v>1337</v>
      </c>
      <c r="L33" s="6">
        <f>SUM(G33:J33)</f>
        <v>150</v>
      </c>
      <c r="M33" s="7">
        <f t="shared" si="4"/>
        <v>0.11219147344801796</v>
      </c>
      <c r="N33" s="4" t="s">
        <v>40</v>
      </c>
    </row>
    <row r="34" spans="1:14" x14ac:dyDescent="0.3">
      <c r="A34" s="4" t="s">
        <v>85</v>
      </c>
      <c r="B34" s="4">
        <v>29</v>
      </c>
      <c r="C34" s="6">
        <v>1455</v>
      </c>
      <c r="D34" s="6">
        <v>427</v>
      </c>
      <c r="E34" s="6">
        <v>177</v>
      </c>
      <c r="F34" s="6">
        <v>232</v>
      </c>
      <c r="G34" s="6">
        <v>263</v>
      </c>
      <c r="H34" s="6">
        <v>62</v>
      </c>
      <c r="I34" s="6">
        <v>25</v>
      </c>
      <c r="J34" s="6">
        <v>32</v>
      </c>
      <c r="K34" s="6">
        <f>SUM(C34:J34)</f>
        <v>2673</v>
      </c>
      <c r="L34" s="6">
        <f>SUM(G34:J34)</f>
        <v>382</v>
      </c>
      <c r="M34" s="7">
        <f t="shared" si="4"/>
        <v>0.14291058735503179</v>
      </c>
      <c r="N34" s="4" t="s">
        <v>40</v>
      </c>
    </row>
    <row r="35" spans="1:14" x14ac:dyDescent="0.3">
      <c r="A35" s="4" t="s">
        <v>86</v>
      </c>
      <c r="B35" s="4">
        <v>32</v>
      </c>
      <c r="C35" s="6">
        <v>458</v>
      </c>
      <c r="D35" s="6">
        <v>145</v>
      </c>
      <c r="E35" s="6">
        <v>69</v>
      </c>
      <c r="F35" s="6">
        <v>110</v>
      </c>
      <c r="G35" s="6">
        <v>82</v>
      </c>
      <c r="H35" s="6">
        <v>14</v>
      </c>
      <c r="I35" s="6">
        <v>14</v>
      </c>
      <c r="J35" s="6">
        <v>10</v>
      </c>
      <c r="K35" s="6">
        <f>SUM(C35:J35)</f>
        <v>902</v>
      </c>
      <c r="L35" s="6">
        <f>SUM(G35:J35)</f>
        <v>120</v>
      </c>
      <c r="M35" s="7">
        <f t="shared" si="4"/>
        <v>0.13303769401330376</v>
      </c>
      <c r="N35" s="4" t="s">
        <v>87</v>
      </c>
    </row>
    <row r="36" spans="1:14" x14ac:dyDescent="0.3">
      <c r="A36" s="4" t="s">
        <v>88</v>
      </c>
      <c r="B36" s="4">
        <v>30</v>
      </c>
      <c r="C36" s="6">
        <v>2194</v>
      </c>
      <c r="D36" s="6">
        <v>591</v>
      </c>
      <c r="E36" s="6">
        <v>260</v>
      </c>
      <c r="F36" s="6">
        <v>268</v>
      </c>
      <c r="G36" s="6">
        <v>346</v>
      </c>
      <c r="H36" s="6">
        <v>75</v>
      </c>
      <c r="I36" s="6">
        <v>36</v>
      </c>
      <c r="J36" s="6">
        <v>35</v>
      </c>
      <c r="K36" s="6">
        <f>SUM(C36:J36)</f>
        <v>3805</v>
      </c>
      <c r="L36" s="6">
        <v>491</v>
      </c>
      <c r="M36" s="7">
        <f t="shared" si="4"/>
        <v>0.1290407358738502</v>
      </c>
      <c r="N36" s="8" t="s">
        <v>89</v>
      </c>
    </row>
    <row r="37" spans="1:14" x14ac:dyDescent="0.3">
      <c r="A37" s="4" t="s">
        <v>90</v>
      </c>
      <c r="K37" s="4">
        <v>600</v>
      </c>
      <c r="L37" s="4">
        <v>76</v>
      </c>
      <c r="M37" s="7">
        <f t="shared" si="4"/>
        <v>0.12666666666666668</v>
      </c>
      <c r="N37" s="4" t="s">
        <v>91</v>
      </c>
    </row>
    <row r="38" spans="1:14" x14ac:dyDescent="0.3">
      <c r="A38" s="4" t="s">
        <v>92</v>
      </c>
      <c r="K38" s="4">
        <v>2884</v>
      </c>
      <c r="L38" s="4">
        <v>475</v>
      </c>
      <c r="M38" s="7">
        <f t="shared" si="4"/>
        <v>0.16470180305131762</v>
      </c>
      <c r="N38" s="4" t="s">
        <v>93</v>
      </c>
    </row>
    <row r="39" spans="1:14" x14ac:dyDescent="0.3">
      <c r="A39" s="4" t="s">
        <v>94</v>
      </c>
      <c r="K39" s="4">
        <v>303</v>
      </c>
      <c r="L39" s="4">
        <v>36</v>
      </c>
      <c r="M39" s="7">
        <f t="shared" si="4"/>
        <v>0.11881188118811881</v>
      </c>
      <c r="N39" s="4" t="s">
        <v>95</v>
      </c>
    </row>
    <row r="40" spans="1:14" x14ac:dyDescent="0.3">
      <c r="A40" s="4" t="s">
        <v>96</v>
      </c>
      <c r="K40" s="4">
        <v>3415</v>
      </c>
      <c r="L40" s="4">
        <v>512</v>
      </c>
      <c r="M40" s="7">
        <f t="shared" si="4"/>
        <v>0.14992679355783309</v>
      </c>
      <c r="N40" s="4" t="s">
        <v>97</v>
      </c>
    </row>
    <row r="41" spans="1:14" x14ac:dyDescent="0.3">
      <c r="A41" s="4" t="s">
        <v>98</v>
      </c>
      <c r="K41" s="4">
        <v>2633</v>
      </c>
      <c r="L41" s="4">
        <v>369</v>
      </c>
      <c r="M41" s="7">
        <f t="shared" si="4"/>
        <v>0.14014432206608432</v>
      </c>
      <c r="N41" s="4" t="s">
        <v>99</v>
      </c>
    </row>
    <row r="42" spans="1:14" x14ac:dyDescent="0.3">
      <c r="A42" s="4" t="s">
        <v>100</v>
      </c>
      <c r="K42" s="4">
        <v>2484</v>
      </c>
      <c r="L42" s="4">
        <v>371</v>
      </c>
      <c r="M42" s="7">
        <f t="shared" si="4"/>
        <v>0.14935587761674718</v>
      </c>
      <c r="N42" s="4" t="s">
        <v>101</v>
      </c>
    </row>
    <row r="43" spans="1:14" x14ac:dyDescent="0.3">
      <c r="A43" s="4" t="s">
        <v>102</v>
      </c>
      <c r="K43" s="4">
        <v>2445</v>
      </c>
      <c r="L43" s="4">
        <v>382</v>
      </c>
      <c r="M43" s="7">
        <f t="shared" si="4"/>
        <v>0.15623721881390593</v>
      </c>
      <c r="N43" s="4" t="s">
        <v>103</v>
      </c>
    </row>
    <row r="44" spans="1:14" x14ac:dyDescent="0.3">
      <c r="A44" s="4" t="s">
        <v>104</v>
      </c>
      <c r="K44" s="4">
        <v>2183</v>
      </c>
      <c r="L44" s="4">
        <v>385</v>
      </c>
      <c r="M44" s="7">
        <f t="shared" si="4"/>
        <v>0.17636280348144756</v>
      </c>
      <c r="N44" s="8" t="s">
        <v>105</v>
      </c>
    </row>
    <row r="45" spans="1:14" x14ac:dyDescent="0.3">
      <c r="A45" s="4" t="s">
        <v>106</v>
      </c>
      <c r="K45" s="4">
        <v>2130</v>
      </c>
      <c r="L45" s="4">
        <v>336</v>
      </c>
      <c r="M45" s="7">
        <f t="shared" si="4"/>
        <v>0.15774647887323945</v>
      </c>
      <c r="N45" s="8" t="s">
        <v>107</v>
      </c>
    </row>
    <row r="46" spans="1:14" x14ac:dyDescent="0.3">
      <c r="A46" s="4" t="s">
        <v>134</v>
      </c>
      <c r="K46" s="4">
        <v>2358</v>
      </c>
      <c r="L46" s="4">
        <v>354</v>
      </c>
      <c r="M46" s="10">
        <f t="shared" si="4"/>
        <v>0.15012722646310434</v>
      </c>
      <c r="N46" s="4" t="s">
        <v>135</v>
      </c>
    </row>
    <row r="47" spans="1:14" x14ac:dyDescent="0.3">
      <c r="A47" s="4" t="s">
        <v>133</v>
      </c>
      <c r="K47" s="4">
        <v>2381</v>
      </c>
      <c r="L47" s="4">
        <v>422</v>
      </c>
      <c r="M47" s="7">
        <f>L47/K47</f>
        <v>0.17723645527089457</v>
      </c>
      <c r="N47" s="4" t="s">
        <v>132</v>
      </c>
    </row>
    <row r="48" spans="1:14" x14ac:dyDescent="0.3">
      <c r="A48" s="4" t="s">
        <v>138</v>
      </c>
      <c r="K48" s="4">
        <v>2014</v>
      </c>
      <c r="L48" s="4">
        <v>417</v>
      </c>
      <c r="M48" s="7">
        <f>L48/K48</f>
        <v>0.2070506454816286</v>
      </c>
      <c r="N48" s="4" t="s">
        <v>139</v>
      </c>
    </row>
    <row r="49" spans="1:14" x14ac:dyDescent="0.3">
      <c r="A49" s="4" t="s">
        <v>136</v>
      </c>
      <c r="K49" s="4">
        <v>2095</v>
      </c>
      <c r="L49" s="4">
        <v>405</v>
      </c>
      <c r="M49" s="7">
        <f>L49/K49</f>
        <v>0.19331742243436753</v>
      </c>
      <c r="N49" s="8" t="s">
        <v>137</v>
      </c>
    </row>
    <row r="50" spans="1:14" x14ac:dyDescent="0.3">
      <c r="A50" s="4" t="s">
        <v>181</v>
      </c>
      <c r="K50" s="4">
        <v>1899</v>
      </c>
      <c r="L50" s="4">
        <v>382</v>
      </c>
      <c r="M50" s="14">
        <f>L50/K50</f>
        <v>0.20115850447604003</v>
      </c>
      <c r="N50" s="4" t="s">
        <v>182</v>
      </c>
    </row>
    <row r="51" spans="1:14" x14ac:dyDescent="0.3">
      <c r="A51" s="4" t="s">
        <v>179</v>
      </c>
      <c r="K51" s="4">
        <v>2113</v>
      </c>
      <c r="L51" s="4">
        <v>381</v>
      </c>
      <c r="M51" s="14">
        <f>L51/K51</f>
        <v>0.1803123521060104</v>
      </c>
      <c r="N51" s="4" t="s">
        <v>180</v>
      </c>
    </row>
    <row r="52" spans="1:14" x14ac:dyDescent="0.3">
      <c r="A52" s="4" t="s">
        <v>185</v>
      </c>
      <c r="K52" s="4">
        <v>2175</v>
      </c>
      <c r="L52" s="4">
        <v>374</v>
      </c>
      <c r="M52" s="14">
        <f t="shared" ref="M52:M56" si="5">L52/K52</f>
        <v>0.17195402298850573</v>
      </c>
      <c r="N52" s="4" t="s">
        <v>186</v>
      </c>
    </row>
    <row r="53" spans="1:14" x14ac:dyDescent="0.3">
      <c r="A53" s="4" t="s">
        <v>183</v>
      </c>
      <c r="K53" s="4">
        <v>2443</v>
      </c>
      <c r="L53" s="4">
        <v>373</v>
      </c>
      <c r="M53" s="14">
        <f>L53/K53</f>
        <v>0.15268112975849366</v>
      </c>
      <c r="N53" s="4" t="s">
        <v>184</v>
      </c>
    </row>
    <row r="54" spans="1:14" x14ac:dyDescent="0.3">
      <c r="A54" s="4" t="s">
        <v>187</v>
      </c>
      <c r="K54" s="4">
        <v>2631</v>
      </c>
      <c r="L54" s="4">
        <v>453</v>
      </c>
      <c r="M54" s="14">
        <f t="shared" si="5"/>
        <v>0.17217787913340935</v>
      </c>
      <c r="N54" s="8" t="s">
        <v>190</v>
      </c>
    </row>
    <row r="55" spans="1:14" x14ac:dyDescent="0.3">
      <c r="A55" s="4" t="s">
        <v>188</v>
      </c>
      <c r="K55" s="4">
        <v>2814</v>
      </c>
      <c r="L55" s="4">
        <v>435</v>
      </c>
      <c r="M55" s="14">
        <f t="shared" si="5"/>
        <v>0.15458422174840086</v>
      </c>
      <c r="N55" s="4" t="s">
        <v>191</v>
      </c>
    </row>
    <row r="56" spans="1:14" x14ac:dyDescent="0.3">
      <c r="A56" s="4" t="s">
        <v>189</v>
      </c>
      <c r="K56" s="4">
        <v>3101</v>
      </c>
      <c r="L56" s="4">
        <v>421</v>
      </c>
      <c r="M56" s="14">
        <f t="shared" si="5"/>
        <v>0.13576265720735248</v>
      </c>
      <c r="N56" s="4" t="s">
        <v>192</v>
      </c>
    </row>
  </sheetData>
  <hyperlinks>
    <hyperlink ref="A3" r:id="rId1" xr:uid="{CD2EFA22-6811-466B-A91F-D9830D39FBDC}"/>
    <hyperlink ref="N45" r:id="rId2" xr:uid="{D85894C7-4F5F-4E24-A73B-5E7DF53B1AA7}"/>
    <hyperlink ref="N44" r:id="rId3" xr:uid="{F7BC400B-6F8F-4938-954D-815EB51E3160}"/>
    <hyperlink ref="N36" r:id="rId4" xr:uid="{8BD19BF5-7677-4800-B361-799A453AD07F}"/>
    <hyperlink ref="N49" r:id="rId5" xr:uid="{E151E3D8-C23A-4D26-AE9E-0D25F403DB1B}"/>
    <hyperlink ref="N54" r:id="rId6" xr:uid="{6E298690-0828-4E02-B855-DE87B5A7A454}"/>
  </hyperlinks>
  <pageMargins left="0.7" right="0.7" top="0.75" bottom="0.75" header="0.3" footer="0.3"/>
  <pageSetup orientation="portrait" horizontalDpi="4294967292" verticalDpi="1200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E90E9-D246-48F0-921A-68B03C0FE493}">
  <dimension ref="A1:E31"/>
  <sheetViews>
    <sheetView topLeftCell="A11" workbookViewId="0">
      <selection activeCell="A25" sqref="A25"/>
    </sheetView>
  </sheetViews>
  <sheetFormatPr defaultColWidth="10.88671875" defaultRowHeight="14.4" x14ac:dyDescent="0.3"/>
  <sheetData>
    <row r="1" spans="1:5" x14ac:dyDescent="0.3">
      <c r="A1" t="s">
        <v>108</v>
      </c>
    </row>
    <row r="2" spans="1:5" x14ac:dyDescent="0.3">
      <c r="B2" t="s">
        <v>122</v>
      </c>
      <c r="C2" t="s">
        <v>121</v>
      </c>
    </row>
    <row r="3" spans="1:5" x14ac:dyDescent="0.3">
      <c r="A3" t="s">
        <v>109</v>
      </c>
      <c r="B3">
        <v>1012.5</v>
      </c>
      <c r="C3">
        <v>1012.5</v>
      </c>
    </row>
    <row r="4" spans="1:5" x14ac:dyDescent="0.3">
      <c r="A4" t="s">
        <v>110</v>
      </c>
      <c r="B4">
        <v>1029.8</v>
      </c>
      <c r="C4">
        <v>1017.98</v>
      </c>
    </row>
    <row r="5" spans="1:5" x14ac:dyDescent="0.3">
      <c r="A5" t="s">
        <v>111</v>
      </c>
      <c r="B5">
        <v>1051.3</v>
      </c>
      <c r="C5">
        <v>1025.6600000000001</v>
      </c>
      <c r="E5" t="s">
        <v>128</v>
      </c>
    </row>
    <row r="6" spans="1:5" x14ac:dyDescent="0.3">
      <c r="A6" t="s">
        <v>112</v>
      </c>
      <c r="B6">
        <v>1075.94</v>
      </c>
      <c r="C6">
        <v>1025.58</v>
      </c>
    </row>
    <row r="7" spans="1:5" x14ac:dyDescent="0.3">
      <c r="A7" t="s">
        <v>113</v>
      </c>
      <c r="B7">
        <v>1085.7</v>
      </c>
      <c r="C7">
        <v>1011.63</v>
      </c>
    </row>
    <row r="8" spans="1:5" x14ac:dyDescent="0.3">
      <c r="A8" t="s">
        <v>114</v>
      </c>
      <c r="B8">
        <v>1075.9000000000001</v>
      </c>
      <c r="C8">
        <v>994.23</v>
      </c>
    </row>
    <row r="9" spans="1:5" x14ac:dyDescent="0.3">
      <c r="A9" t="s">
        <v>115</v>
      </c>
      <c r="B9">
        <v>1066.7</v>
      </c>
      <c r="C9">
        <v>973.68</v>
      </c>
    </row>
    <row r="10" spans="1:5" x14ac:dyDescent="0.3">
      <c r="A10" t="s">
        <v>116</v>
      </c>
      <c r="B10">
        <v>1085</v>
      </c>
      <c r="C10">
        <v>976.06</v>
      </c>
    </row>
    <row r="11" spans="1:5" x14ac:dyDescent="0.3">
      <c r="A11" t="s">
        <v>117</v>
      </c>
      <c r="B11">
        <v>1116</v>
      </c>
      <c r="C11">
        <v>988.08</v>
      </c>
    </row>
    <row r="12" spans="1:5" x14ac:dyDescent="0.3">
      <c r="A12" t="s">
        <v>118</v>
      </c>
      <c r="B12">
        <v>1191</v>
      </c>
      <c r="C12">
        <v>1038.8800000000001</v>
      </c>
    </row>
    <row r="13" spans="1:5" x14ac:dyDescent="0.3">
      <c r="A13" t="s">
        <v>119</v>
      </c>
      <c r="B13">
        <v>1219</v>
      </c>
      <c r="C13">
        <v>1043.79</v>
      </c>
    </row>
    <row r="14" spans="1:5" x14ac:dyDescent="0.3">
      <c r="A14" t="s">
        <v>120</v>
      </c>
      <c r="B14">
        <v>1330</v>
      </c>
      <c r="C14">
        <v>1116.6400000000001</v>
      </c>
    </row>
    <row r="15" spans="1:5" x14ac:dyDescent="0.3">
      <c r="A15" t="s">
        <v>22</v>
      </c>
      <c r="B15">
        <v>1359</v>
      </c>
      <c r="C15">
        <v>1115.8900000000001</v>
      </c>
    </row>
    <row r="16" spans="1:5" x14ac:dyDescent="0.3">
      <c r="A16" t="s">
        <v>126</v>
      </c>
      <c r="B16">
        <v>1488</v>
      </c>
      <c r="C16">
        <v>1212.9000000000001</v>
      </c>
    </row>
    <row r="17" spans="1:3" x14ac:dyDescent="0.3">
      <c r="A17" t="s">
        <v>127</v>
      </c>
      <c r="B17">
        <v>1413</v>
      </c>
      <c r="C17">
        <v>1099</v>
      </c>
    </row>
    <row r="18" spans="1:3" x14ac:dyDescent="0.3">
      <c r="A18" t="s">
        <v>151</v>
      </c>
      <c r="B18">
        <v>1382</v>
      </c>
      <c r="C18">
        <v>1011</v>
      </c>
    </row>
    <row r="19" spans="1:3" x14ac:dyDescent="0.3">
      <c r="A19" t="s">
        <v>152</v>
      </c>
      <c r="B19">
        <v>1318</v>
      </c>
      <c r="C19">
        <v>932.5</v>
      </c>
    </row>
    <row r="20" spans="1:3" x14ac:dyDescent="0.3">
      <c r="A20" t="s">
        <v>153</v>
      </c>
      <c r="B20">
        <v>1324</v>
      </c>
      <c r="C20">
        <v>919.9</v>
      </c>
    </row>
    <row r="21" spans="1:3" x14ac:dyDescent="0.3">
      <c r="A21" t="s">
        <v>173</v>
      </c>
      <c r="B21">
        <v>1318</v>
      </c>
      <c r="C21">
        <v>894.6</v>
      </c>
    </row>
    <row r="24" spans="1:3" x14ac:dyDescent="0.3">
      <c r="A24" t="s">
        <v>123</v>
      </c>
    </row>
    <row r="25" spans="1:3" x14ac:dyDescent="0.3">
      <c r="A25" s="8" t="s">
        <v>24</v>
      </c>
    </row>
    <row r="27" spans="1:3" x14ac:dyDescent="0.3">
      <c r="A27" t="s">
        <v>129</v>
      </c>
    </row>
    <row r="28" spans="1:3" x14ac:dyDescent="0.3">
      <c r="A28" s="8" t="s">
        <v>130</v>
      </c>
    </row>
    <row r="30" spans="1:3" x14ac:dyDescent="0.3">
      <c r="A30" s="8" t="s">
        <v>193</v>
      </c>
    </row>
    <row r="31" spans="1:3" x14ac:dyDescent="0.3">
      <c r="A31" t="s">
        <v>194</v>
      </c>
    </row>
  </sheetData>
  <hyperlinks>
    <hyperlink ref="A25" r:id="rId1" xr:uid="{7A94F721-BEBE-4186-B955-6A3A37F5D3CC}"/>
    <hyperlink ref="A28" r:id="rId2" location="infographic/dept/230/financial" xr:uid="{6BEC1F59-EAA8-4F87-B114-AB8DCA4646E3}"/>
    <hyperlink ref="A30" r:id="rId3" xr:uid="{3D8F5D30-010A-44AC-A27F-F23113C64D21}"/>
  </hyperlinks>
  <pageMargins left="0.7" right="0.7" top="0.75" bottom="0.75" header="0.3" footer="0.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7CC9-FEC3-4B30-897D-F48C0E7BB45D}">
  <dimension ref="A1:H7"/>
  <sheetViews>
    <sheetView workbookViewId="0">
      <selection activeCell="N24" sqref="N24"/>
    </sheetView>
  </sheetViews>
  <sheetFormatPr defaultColWidth="10.88671875" defaultRowHeight="14.4" x14ac:dyDescent="0.3"/>
  <cols>
    <col min="1" max="1" width="27" customWidth="1"/>
  </cols>
  <sheetData>
    <row r="1" spans="1:8" x14ac:dyDescent="0.3">
      <c r="B1" t="s">
        <v>25</v>
      </c>
      <c r="C1" t="s">
        <v>26</v>
      </c>
      <c r="D1" t="s">
        <v>27</v>
      </c>
      <c r="E1" t="s">
        <v>28</v>
      </c>
      <c r="F1" t="s">
        <v>29</v>
      </c>
    </row>
    <row r="2" spans="1:8" x14ac:dyDescent="0.3">
      <c r="A2" t="s">
        <v>33</v>
      </c>
      <c r="B2">
        <v>135</v>
      </c>
      <c r="C2">
        <v>270</v>
      </c>
      <c r="D2">
        <v>405</v>
      </c>
      <c r="E2">
        <v>405</v>
      </c>
      <c r="F2">
        <f>SUM(B2:E2)</f>
        <v>1215</v>
      </c>
      <c r="H2" t="s">
        <v>31</v>
      </c>
    </row>
    <row r="3" spans="1:8" x14ac:dyDescent="0.3">
      <c r="A3" t="s">
        <v>30</v>
      </c>
      <c r="B3">
        <v>115</v>
      </c>
      <c r="C3">
        <v>155</v>
      </c>
      <c r="D3">
        <v>185</v>
      </c>
      <c r="E3">
        <v>235</v>
      </c>
      <c r="F3">
        <f>SUM(B3:E3)</f>
        <v>690</v>
      </c>
      <c r="H3" s="8" t="s">
        <v>32</v>
      </c>
    </row>
    <row r="4" spans="1:8" x14ac:dyDescent="0.3">
      <c r="H4" t="s">
        <v>34</v>
      </c>
    </row>
    <row r="6" spans="1:8" x14ac:dyDescent="0.3">
      <c r="A6" t="s">
        <v>35</v>
      </c>
      <c r="B6">
        <v>1215</v>
      </c>
      <c r="C6">
        <f>B6/1215</f>
        <v>1</v>
      </c>
    </row>
    <row r="7" spans="1:8" x14ac:dyDescent="0.3">
      <c r="A7" t="s">
        <v>30</v>
      </c>
      <c r="B7">
        <v>690</v>
      </c>
      <c r="C7">
        <f>B7/1215</f>
        <v>0.5679012345679012</v>
      </c>
    </row>
  </sheetData>
  <hyperlinks>
    <hyperlink ref="H3" r:id="rId1" xr:uid="{4D59910C-95D1-4AD9-9A4A-979A1CB4467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7D78-6FE8-4C2B-9C11-3421BCAC4D62}">
  <dimension ref="A1:X29"/>
  <sheetViews>
    <sheetView tabSelected="1" topLeftCell="A16" workbookViewId="0">
      <selection activeCell="H17" sqref="H17"/>
    </sheetView>
  </sheetViews>
  <sheetFormatPr defaultRowHeight="14.4" x14ac:dyDescent="0.3"/>
  <sheetData>
    <row r="1" spans="1:24" x14ac:dyDescent="0.3">
      <c r="A1" s="1" t="s">
        <v>16</v>
      </c>
      <c r="B1" t="s">
        <v>0</v>
      </c>
      <c r="C1" t="s">
        <v>1</v>
      </c>
      <c r="D1" t="s">
        <v>2</v>
      </c>
      <c r="E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18</v>
      </c>
      <c r="U1" t="s">
        <v>19</v>
      </c>
      <c r="V1" t="s">
        <v>125</v>
      </c>
      <c r="W1" t="s">
        <v>124</v>
      </c>
      <c r="X1" t="s">
        <v>131</v>
      </c>
    </row>
    <row r="2" spans="1:24" x14ac:dyDescent="0.3">
      <c r="A2" s="2" t="s">
        <v>17</v>
      </c>
      <c r="C2" t="s">
        <v>165</v>
      </c>
      <c r="D2" t="s">
        <v>166</v>
      </c>
      <c r="E2" t="s">
        <v>171</v>
      </c>
      <c r="F2" t="s">
        <v>172</v>
      </c>
      <c r="N2">
        <v>689.1</v>
      </c>
    </row>
    <row r="3" spans="1:24" x14ac:dyDescent="0.3">
      <c r="B3" t="s">
        <v>154</v>
      </c>
      <c r="C3">
        <v>625.20000000000005</v>
      </c>
      <c r="D3">
        <v>625.20000000000005</v>
      </c>
      <c r="H3" s="8" t="s">
        <v>155</v>
      </c>
    </row>
    <row r="4" spans="1:24" x14ac:dyDescent="0.3">
      <c r="B4" t="s">
        <v>109</v>
      </c>
      <c r="C4">
        <v>681</v>
      </c>
      <c r="D4">
        <v>666.4</v>
      </c>
      <c r="H4" t="s">
        <v>156</v>
      </c>
    </row>
    <row r="5" spans="1:24" x14ac:dyDescent="0.3">
      <c r="B5" t="s">
        <v>110</v>
      </c>
      <c r="C5">
        <v>679.5</v>
      </c>
      <c r="D5">
        <v>643.1</v>
      </c>
      <c r="H5" s="8" t="s">
        <v>158</v>
      </c>
    </row>
    <row r="6" spans="1:24" x14ac:dyDescent="0.3">
      <c r="B6" t="s">
        <v>111</v>
      </c>
      <c r="C6">
        <v>686.4</v>
      </c>
      <c r="D6">
        <v>655.9</v>
      </c>
      <c r="H6" t="s">
        <v>157</v>
      </c>
    </row>
    <row r="7" spans="1:24" x14ac:dyDescent="0.3">
      <c r="B7" t="s">
        <v>112</v>
      </c>
      <c r="C7">
        <v>689.1</v>
      </c>
      <c r="D7">
        <v>646.6</v>
      </c>
      <c r="H7" s="8" t="s">
        <v>150</v>
      </c>
    </row>
    <row r="8" spans="1:24" x14ac:dyDescent="0.3">
      <c r="B8" t="s">
        <v>113</v>
      </c>
      <c r="C8">
        <v>697.9</v>
      </c>
      <c r="D8">
        <v>637.4</v>
      </c>
      <c r="H8" t="s">
        <v>160</v>
      </c>
    </row>
    <row r="9" spans="1:24" x14ac:dyDescent="0.3">
      <c r="B9" t="s">
        <v>114</v>
      </c>
      <c r="C9">
        <v>696.4</v>
      </c>
      <c r="D9">
        <v>628.20000000000005</v>
      </c>
      <c r="H9" s="8" t="s">
        <v>159</v>
      </c>
    </row>
    <row r="10" spans="1:24" x14ac:dyDescent="0.3">
      <c r="B10" t="s">
        <v>115</v>
      </c>
      <c r="C10">
        <v>695.7</v>
      </c>
      <c r="D10">
        <v>619.4</v>
      </c>
      <c r="H10" t="s">
        <v>161</v>
      </c>
    </row>
    <row r="11" spans="1:24" x14ac:dyDescent="0.3">
      <c r="B11" t="s">
        <v>116</v>
      </c>
      <c r="C11">
        <v>712.9</v>
      </c>
      <c r="D11">
        <v>621.6</v>
      </c>
      <c r="H11" t="s">
        <v>162</v>
      </c>
    </row>
    <row r="12" spans="1:24" x14ac:dyDescent="0.3">
      <c r="B12" t="s">
        <v>117</v>
      </c>
      <c r="C12">
        <v>720.3</v>
      </c>
      <c r="D12">
        <v>620.20000000000005</v>
      </c>
      <c r="H12" s="8" t="s">
        <v>163</v>
      </c>
    </row>
    <row r="13" spans="1:24" x14ac:dyDescent="0.3">
      <c r="B13" t="s">
        <v>118</v>
      </c>
      <c r="C13">
        <v>776</v>
      </c>
      <c r="D13">
        <v>659.8</v>
      </c>
      <c r="H13" t="s">
        <v>164</v>
      </c>
    </row>
    <row r="14" spans="1:24" x14ac:dyDescent="0.3">
      <c r="B14" t="s">
        <v>119</v>
      </c>
      <c r="C14">
        <v>784</v>
      </c>
      <c r="D14">
        <v>658.9</v>
      </c>
    </row>
    <row r="15" spans="1:24" x14ac:dyDescent="0.3">
      <c r="B15" t="s">
        <v>120</v>
      </c>
      <c r="C15">
        <v>873.1</v>
      </c>
      <c r="D15">
        <v>712.4</v>
      </c>
      <c r="H15" t="s">
        <v>167</v>
      </c>
    </row>
    <row r="16" spans="1:24" x14ac:dyDescent="0.3">
      <c r="B16" t="s">
        <v>22</v>
      </c>
      <c r="C16">
        <v>940.8</v>
      </c>
      <c r="D16">
        <v>752.6</v>
      </c>
      <c r="H16" t="s">
        <v>168</v>
      </c>
    </row>
    <row r="17" spans="1:23" x14ac:dyDescent="0.3">
      <c r="B17" t="s">
        <v>126</v>
      </c>
      <c r="C17">
        <v>1419</v>
      </c>
      <c r="D17">
        <v>1135.2</v>
      </c>
      <c r="E17">
        <v>982.7</v>
      </c>
      <c r="F17">
        <v>785</v>
      </c>
      <c r="H17" s="8" t="s">
        <v>170</v>
      </c>
      <c r="W17">
        <f>434+7.1</f>
        <v>441.1</v>
      </c>
    </row>
    <row r="18" spans="1:23" x14ac:dyDescent="0.3">
      <c r="B18" t="s">
        <v>127</v>
      </c>
      <c r="C18">
        <v>1016</v>
      </c>
      <c r="D18">
        <v>771.9</v>
      </c>
    </row>
    <row r="19" spans="1:23" x14ac:dyDescent="0.3">
      <c r="B19" t="s">
        <v>151</v>
      </c>
      <c r="C19">
        <v>1063</v>
      </c>
      <c r="D19">
        <v>759.6</v>
      </c>
      <c r="H19" t="s">
        <v>195</v>
      </c>
    </row>
    <row r="20" spans="1:23" x14ac:dyDescent="0.3">
      <c r="B20" t="s">
        <v>152</v>
      </c>
      <c r="C20">
        <v>1160</v>
      </c>
      <c r="D20">
        <v>801.7</v>
      </c>
      <c r="W20">
        <f>E17+W17</f>
        <v>1423.8000000000002</v>
      </c>
    </row>
    <row r="21" spans="1:23" x14ac:dyDescent="0.3">
      <c r="B21" t="s">
        <v>153</v>
      </c>
      <c r="C21">
        <v>1297</v>
      </c>
      <c r="D21">
        <v>880.2</v>
      </c>
    </row>
    <row r="22" spans="1:23" x14ac:dyDescent="0.3">
      <c r="B22" t="s">
        <v>173</v>
      </c>
      <c r="H22" t="s">
        <v>196</v>
      </c>
    </row>
    <row r="26" spans="1:23" x14ac:dyDescent="0.3">
      <c r="A26" t="s">
        <v>197</v>
      </c>
    </row>
    <row r="28" spans="1:23" x14ac:dyDescent="0.3">
      <c r="A28" t="s">
        <v>198</v>
      </c>
    </row>
    <row r="29" spans="1:23" x14ac:dyDescent="0.3">
      <c r="A29" t="s">
        <v>24</v>
      </c>
    </row>
  </sheetData>
  <hyperlinks>
    <hyperlink ref="H3" r:id="rId1" xr:uid="{DA0BAA22-D0D6-481F-BA73-A70A9E723DA2}"/>
    <hyperlink ref="H5" r:id="rId2" xr:uid="{A6D97FB0-9047-499C-905A-3B3C2D68743E}"/>
    <hyperlink ref="H7" r:id="rId3" xr:uid="{ABCAF4C2-55C2-4840-B754-3997C0D9570D}"/>
    <hyperlink ref="H9" r:id="rId4" xr:uid="{F439D76A-1864-4220-83E4-0C573C5E541F}"/>
    <hyperlink ref="H12" r:id="rId5" xr:uid="{B99A7794-9721-4473-8389-0161B39E48E2}"/>
    <hyperlink ref="H17" r:id="rId6" xr:uid="{D02108F4-1201-4D4A-BEAA-FD62E50F5587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cihr budget evolution</vt:lpstr>
      <vt:lpstr>Project grant budget evolution</vt:lpstr>
      <vt:lpstr>success rates</vt:lpstr>
      <vt:lpstr>nserc budget evolution</vt:lpstr>
      <vt:lpstr>FSR implementation</vt:lpstr>
      <vt:lpstr>SSHRC budget evolution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Poupart</dc:creator>
  <cp:lastModifiedBy>Julie Poupart</cp:lastModifiedBy>
  <dcterms:created xsi:type="dcterms:W3CDTF">2019-12-11T19:53:28Z</dcterms:created>
  <dcterms:modified xsi:type="dcterms:W3CDTF">2026-02-13T15:33:35Z</dcterms:modified>
</cp:coreProperties>
</file>